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0" windowWidth="11055" windowHeight="9150" activeTab="0"/>
  </bookViews>
  <sheets>
    <sheet name="SOFP" sheetId="1" r:id="rId1"/>
    <sheet name="SOCI" sheetId="2" r:id="rId2"/>
    <sheet name="EQUITY" sheetId="3" r:id="rId3"/>
    <sheet name="CASH FLOW" sheetId="4" r:id="rId4"/>
    <sheet name="GT_Custom" sheetId="5" state="hidden" r:id="rId5"/>
  </sheets>
  <definedNames>
    <definedName name="_xlnm.Print_Area" localSheetId="3">'CASH FLOW'!$A$1:$E$57</definedName>
    <definedName name="_xlnm.Print_Area" localSheetId="2">'EQUITY'!$A$1:$F$55</definedName>
    <definedName name="_xlnm.Print_Area" localSheetId="1">'SOCI'!$A$1:$J$62</definedName>
    <definedName name="_xlnm.Print_Area" localSheetId="0">'SOFP'!$A$1:$H$58</definedName>
    <definedName name="Z_FE16459D_F515_466D_88AA_6FCA99B6EAFA_.wvu.Cols" localSheetId="3" hidden="1">'CASH FLOW'!$F:$M</definedName>
    <definedName name="Z_FE16459D_F515_466D_88AA_6FCA99B6EAFA_.wvu.PrintArea" localSheetId="3" hidden="1">'CASH FLOW'!$A$1:$E$57</definedName>
    <definedName name="Z_FE16459D_F515_466D_88AA_6FCA99B6EAFA_.wvu.PrintArea" localSheetId="2" hidden="1">'EQUITY'!$A$1:$F$55</definedName>
    <definedName name="Z_FE16459D_F515_466D_88AA_6FCA99B6EAFA_.wvu.PrintArea" localSheetId="1" hidden="1">'SOCI'!$A$1:$J$62</definedName>
    <definedName name="Z_FE16459D_F515_466D_88AA_6FCA99B6EAFA_.wvu.PrintArea" localSheetId="0" hidden="1">'SOFP'!$A$1:$H$58</definedName>
    <definedName name="Z_FE16459D_F515_466D_88AA_6FCA99B6EAFA_.wvu.Rows" localSheetId="3" hidden="1">'CASH FLOW'!$28:$28</definedName>
    <definedName name="Z_FE16459D_F515_466D_88AA_6FCA99B6EAFA_.wvu.Rows" localSheetId="1" hidden="1">'SOCI'!$30:$33</definedName>
  </definedNames>
  <calcPr fullCalcOnLoad="1" fullPrecision="0"/>
</workbook>
</file>

<file path=xl/sharedStrings.xml><?xml version="1.0" encoding="utf-8"?>
<sst xmlns="http://schemas.openxmlformats.org/spreadsheetml/2006/main" count="186" uniqueCount="158">
  <si>
    <t>RM'000</t>
  </si>
  <si>
    <t>Revenue</t>
  </si>
  <si>
    <t>Taxation</t>
  </si>
  <si>
    <t>CONDENSED CONSOLIDATED STATEMENT OF CHANGES IN EQUITY</t>
  </si>
  <si>
    <t>Share</t>
  </si>
  <si>
    <t>Capital</t>
  </si>
  <si>
    <t>Total</t>
  </si>
  <si>
    <t>Profit before taxation</t>
  </si>
  <si>
    <t>Purchase of property, plant and equipment</t>
  </si>
  <si>
    <t>Pre-acquisition profits</t>
  </si>
  <si>
    <t>Profit from operations</t>
  </si>
  <si>
    <t>Operating expenses</t>
  </si>
  <si>
    <t>Share premium</t>
  </si>
  <si>
    <t>Share capital</t>
  </si>
  <si>
    <t>Property, plant and equipment</t>
  </si>
  <si>
    <t>Inventories</t>
  </si>
  <si>
    <t>Current assets</t>
  </si>
  <si>
    <t>Current liabilities</t>
  </si>
  <si>
    <t>Premium</t>
  </si>
  <si>
    <t>Individual Quarter</t>
  </si>
  <si>
    <t>Cash flows from operating activities</t>
  </si>
  <si>
    <t>Interest paid</t>
  </si>
  <si>
    <t>Cash flows from investing activities</t>
  </si>
  <si>
    <t>Cash flows from financing activities</t>
  </si>
  <si>
    <t>Cash and cash equivalents at beginning</t>
  </si>
  <si>
    <t>Cash and cash equivalents at end</t>
  </si>
  <si>
    <t>Tax recoverable</t>
  </si>
  <si>
    <t>Cumulative Quarter</t>
  </si>
  <si>
    <t>Net profit for the period</t>
  </si>
  <si>
    <t>Retained</t>
  </si>
  <si>
    <t>ENG KAH CORPORATION BERHAD</t>
  </si>
  <si>
    <t>Company No. 435649-H</t>
  </si>
  <si>
    <t>Retained profits</t>
  </si>
  <si>
    <t>Profits</t>
  </si>
  <si>
    <t>Interest received</t>
  </si>
  <si>
    <t>Operating profit before working capital changes</t>
  </si>
  <si>
    <t>EKC - 1</t>
  </si>
  <si>
    <t>EKC - 2</t>
  </si>
  <si>
    <t>EKC -3</t>
  </si>
  <si>
    <t>EKC -4</t>
  </si>
  <si>
    <t>Other reserves</t>
  </si>
  <si>
    <t>Other</t>
  </si>
  <si>
    <t>Reserves</t>
  </si>
  <si>
    <t>Net assets per share (RM)</t>
  </si>
  <si>
    <t>Effect of changes in exchange rate</t>
  </si>
  <si>
    <t>ASSETS</t>
  </si>
  <si>
    <t xml:space="preserve">Non-current assets </t>
  </si>
  <si>
    <t>Trade receivables</t>
  </si>
  <si>
    <t>Other receivables, deposits and prepayments</t>
  </si>
  <si>
    <t>TOTAL ASSETS</t>
  </si>
  <si>
    <t>EQUITY AND LIABILITIES</t>
  </si>
  <si>
    <t>Total equity</t>
  </si>
  <si>
    <t>Non-current liabilities</t>
  </si>
  <si>
    <t>Total liabilities</t>
  </si>
  <si>
    <t>Trade payables</t>
  </si>
  <si>
    <t>Other payables and accruals</t>
  </si>
  <si>
    <t>TOTAL EQUITY AND LIABILITIES</t>
  </si>
  <si>
    <t>Equity</t>
  </si>
  <si>
    <t>Income tax paid</t>
  </si>
  <si>
    <t>Deferred tax liabilities</t>
  </si>
  <si>
    <t>Share-based payment under ESOS</t>
  </si>
  <si>
    <t>Other income</t>
  </si>
  <si>
    <t>Distributable</t>
  </si>
  <si>
    <t>Cash and cash equivalents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</si>
  <si>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</si>
  <si>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</si>
  <si>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</si>
  <si>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</si>
  <si>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</si>
  <si>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</si>
  <si>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</si>
  <si>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</si>
  <si>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</si>
  <si>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</si>
  <si>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</si>
  <si>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</si>
  <si>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</si>
  <si>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</si>
  <si>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</si>
  <si>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</si>
  <si>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Net cash used in financing activities</t>
  </si>
  <si>
    <t>Borrowings</t>
  </si>
  <si>
    <t xml:space="preserve">  </t>
  </si>
  <si>
    <t>Total comprehensive income</t>
  </si>
  <si>
    <t>*</t>
  </si>
  <si>
    <t>Income tax refund</t>
  </si>
  <si>
    <t xml:space="preserve">Foreign currency translation differences </t>
  </si>
  <si>
    <t xml:space="preserve">   for foreign operation</t>
  </si>
  <si>
    <t>Net cash used in investing activities</t>
  </si>
  <si>
    <t>Proceeds from disposal of property, plant and equipment</t>
  </si>
  <si>
    <t>Payment of finance lease</t>
  </si>
  <si>
    <t>Condensed Consolidated Statement of Financial Position</t>
  </si>
  <si>
    <t>Equity attributable to owners of the parent</t>
  </si>
  <si>
    <t>Basic EPS (sen)</t>
  </si>
  <si>
    <t>Diluted EPS (sen)</t>
  </si>
  <si>
    <t>Condensed Consolidated Statement of Cash Flows</t>
  </si>
  <si>
    <t>Dividends paid</t>
  </si>
  <si>
    <t>Unaudited</t>
  </si>
  <si>
    <t>as at</t>
  </si>
  <si>
    <t>Net cash from operating activities</t>
  </si>
  <si>
    <t>31.12.11</t>
  </si>
  <si>
    <t>Dividends payable</t>
  </si>
  <si>
    <t>3 Months Ended</t>
  </si>
  <si>
    <t>Earnings per share (EPS) attributable to</t>
  </si>
  <si>
    <t xml:space="preserve">    owners of the parent</t>
  </si>
  <si>
    <t>Finance cost</t>
  </si>
  <si>
    <t>NOTE</t>
  </si>
  <si>
    <t>B5</t>
  </si>
  <si>
    <t>B6</t>
  </si>
  <si>
    <t>Audited and restated</t>
  </si>
  <si>
    <t>and 1 January 2011 have been restated.</t>
  </si>
  <si>
    <t>1.1.11</t>
  </si>
  <si>
    <t>Other comprehensive income, net of tax</t>
  </si>
  <si>
    <t>As at 01-01-2011 (Restated)</t>
  </si>
  <si>
    <t>As at 01-01-2012 (Restated)</t>
  </si>
  <si>
    <t>Profit for the period</t>
  </si>
  <si>
    <t xml:space="preserve">    for the period</t>
  </si>
  <si>
    <t>Decrease in inventories</t>
  </si>
  <si>
    <t>Decrease in receivables</t>
  </si>
  <si>
    <t>Decrease in payables</t>
  </si>
  <si>
    <t xml:space="preserve">   for the period</t>
  </si>
  <si>
    <t xml:space="preserve">Upon the adoption of the MFRS framework, the consolidated statement of financial position as at 31 December 2011  </t>
  </si>
  <si>
    <t>|---- Non-distributable ----|</t>
  </si>
  <si>
    <t>Dividends</t>
  </si>
  <si>
    <t>Condensed Consolidated Statement of Comprehensive Income</t>
  </si>
  <si>
    <t>B11</t>
  </si>
  <si>
    <t>The Unaudited Condensed Consolidated Statement of Comprehensive Income should be read in conjunction with the accompanying notes attached to these interim financial statements.</t>
  </si>
  <si>
    <t>The Unaudited Condensed Consolidated Statement of Financial Position should be read in conjunction with the accompanying explanatory notes attached to these interim financial statements.</t>
  </si>
  <si>
    <t>Total transactions with owners</t>
  </si>
  <si>
    <t>The Condensed Consolidated Statement of Changes in Equity should be read in conjunction with the accompanying  notes attached to these interim financial statements.</t>
  </si>
  <si>
    <t>The Condensed Consolidated Statement of Cash Flows should be read in conjunction with the accompanying  notes attached to these interim financial statements.</t>
  </si>
  <si>
    <t>As at 30 September 2012 - Unaudited</t>
  </si>
  <si>
    <t>30.9.12</t>
  </si>
  <si>
    <t>For the 9 months period ended 30 September 2012 - Unaudited</t>
  </si>
  <si>
    <t>30.9.11</t>
  </si>
  <si>
    <t>9 Months Ended</t>
  </si>
  <si>
    <t>|--------------- Attributable to Owners of the Parent --------------|</t>
  </si>
  <si>
    <t>Transaction with owners:</t>
  </si>
  <si>
    <t>Transactions with owners:</t>
  </si>
  <si>
    <t>As at 30-09-2012</t>
  </si>
  <si>
    <t>Adjustments for:</t>
  </si>
  <si>
    <t xml:space="preserve">    Depreciation</t>
  </si>
  <si>
    <t xml:space="preserve">    Impairment loss on receivables</t>
  </si>
  <si>
    <t xml:space="preserve">    Interest expense</t>
  </si>
  <si>
    <t xml:space="preserve">    Interest income</t>
  </si>
  <si>
    <t xml:space="preserve">    Property, plant and equipment written off</t>
  </si>
  <si>
    <t xml:space="preserve">    Share-based pursuant to ESOS granted</t>
  </si>
  <si>
    <t>Cash generated from operations</t>
  </si>
  <si>
    <t xml:space="preserve">Issuance of shares pursuant to </t>
  </si>
  <si>
    <t xml:space="preserve">    ESOS</t>
  </si>
  <si>
    <t>Bonus issue expenses</t>
  </si>
  <si>
    <t xml:space="preserve">As at 30-09-2011 </t>
  </si>
  <si>
    <t>Payment of bonus issue expenses</t>
  </si>
  <si>
    <t>Proceeds from issuance of shares at premium</t>
  </si>
  <si>
    <t>Proceeds from issuance of shares pursuant to ESOS</t>
  </si>
  <si>
    <t>Net (decrease)/increase in cash and cash equivalents</t>
  </si>
  <si>
    <t>Issuance of shares pursuant to</t>
  </si>
  <si>
    <t xml:space="preserve">    Bonus Issue of Shares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</si>
</sst>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_-* #,##0.0_-;\-* #,##0.0_-;_-* &quot;-&quot;?_-;_-@_-"/>
    <numFmt numFmtId="182" formatCode="_(* #,##0.0_);_(* \(#,##0.0\);_(* &quot;-&quot;?_);_(@_)"/>
    <numFmt numFmtId="183" formatCode="_(* #,##0_);_(* \(#,##0\);_(* &quot;-&quot;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_);_(* \(#,##0.0\);_(* &quot;-&quot;_);_(@_)"/>
    <numFmt numFmtId="192" formatCode="_(* #,##0.00_);_(* \(#,##0.00\);_(* &quot;-&quot;_);_(@_)"/>
    <numFmt numFmtId="193" formatCode="0.00_);\(0.00\)"/>
    <numFmt numFmtId="194" formatCode="0_);\(0\)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[$-409]dddd\,\ mmmm\ dd\,\ yyyy"/>
    <numFmt numFmtId="202" formatCode="[$-809]dd\ mmmm\ yyyy;@"/>
    <numFmt numFmtId="203" formatCode="0.0%"/>
    <numFmt numFmtId="204" formatCode="_(* #,##0.000000_);_(* \(#,##0.000000\);_(* &quot;-&quot;??_);_(@_)"/>
    <numFmt numFmtId="205" formatCode="[$-409]h:mm:ss\ AM/PM"/>
    <numFmt numFmtId="206" formatCode="[$-4409]dddd\,\ d\ mmmm\,\ yyyy"/>
    <numFmt numFmtId="207" formatCode="00000"/>
  </numFmts>
  <fonts count="3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0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79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9" fontId="1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79" fontId="1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43" fontId="1" fillId="0" borderId="0" xfId="42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/>
    </xf>
    <xf numFmtId="179" fontId="4" fillId="0" borderId="0" xfId="42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38" fontId="1" fillId="0" borderId="0" xfId="42" applyNumberFormat="1" applyFont="1" applyFill="1" applyAlignment="1">
      <alignment/>
    </xf>
    <xf numFmtId="41" fontId="1" fillId="0" borderId="0" xfId="43" applyFont="1" applyFill="1" applyAlignment="1">
      <alignment/>
    </xf>
    <xf numFmtId="38" fontId="1" fillId="0" borderId="0" xfId="0" applyNumberFormat="1" applyFont="1" applyFill="1" applyAlignment="1">
      <alignment/>
    </xf>
    <xf numFmtId="38" fontId="1" fillId="0" borderId="0" xfId="42" applyNumberFormat="1" applyFont="1" applyFill="1" applyBorder="1" applyAlignment="1">
      <alignment horizontal="right"/>
    </xf>
    <xf numFmtId="38" fontId="1" fillId="0" borderId="0" xfId="42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8" fontId="1" fillId="0" borderId="0" xfId="42" applyNumberFormat="1" applyFont="1" applyFill="1" applyBorder="1" applyAlignment="1" quotePrefix="1">
      <alignment horizontal="right"/>
    </xf>
    <xf numFmtId="0" fontId="7" fillId="0" borderId="0" xfId="0" applyFont="1" applyFill="1" applyAlignment="1">
      <alignment/>
    </xf>
    <xf numFmtId="38" fontId="8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42" applyNumberFormat="1" applyFont="1" applyFill="1" applyAlignment="1">
      <alignment vertical="justify" wrapText="1"/>
    </xf>
    <xf numFmtId="43" fontId="1" fillId="0" borderId="0" xfId="42" applyFont="1" applyFill="1" applyAlignment="1">
      <alignment/>
    </xf>
    <xf numFmtId="0" fontId="10" fillId="0" borderId="0" xfId="0" applyFont="1" applyAlignment="1">
      <alignment vertical="justify"/>
    </xf>
    <xf numFmtId="0" fontId="1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1" fontId="10" fillId="0" borderId="10" xfId="42" applyNumberFormat="1" applyFont="1" applyFill="1" applyBorder="1" applyAlignment="1">
      <alignment horizontal="right"/>
    </xf>
    <xf numFmtId="41" fontId="10" fillId="0" borderId="0" xfId="43" applyNumberFormat="1" applyFont="1" applyFill="1" applyAlignment="1">
      <alignment horizontal="right"/>
    </xf>
    <xf numFmtId="41" fontId="10" fillId="0" borderId="0" xfId="42" applyNumberFormat="1" applyFont="1" applyFill="1" applyBorder="1" applyAlignment="1">
      <alignment/>
    </xf>
    <xf numFmtId="41" fontId="10" fillId="0" borderId="0" xfId="43" applyNumberFormat="1" applyFont="1" applyFill="1" applyBorder="1" applyAlignment="1">
      <alignment horizontal="right"/>
    </xf>
    <xf numFmtId="0" fontId="11" fillId="0" borderId="0" xfId="0" applyFont="1" applyFill="1" applyAlignment="1" quotePrefix="1">
      <alignment horizontal="left"/>
    </xf>
    <xf numFmtId="0" fontId="10" fillId="0" borderId="0" xfId="0" applyFont="1" applyFill="1" applyAlignment="1">
      <alignment horizontal="left"/>
    </xf>
    <xf numFmtId="41" fontId="10" fillId="0" borderId="0" xfId="42" applyNumberFormat="1" applyFont="1" applyFill="1" applyBorder="1" applyAlignment="1">
      <alignment horizontal="right"/>
    </xf>
    <xf numFmtId="41" fontId="10" fillId="0" borderId="10" xfId="42" applyNumberFormat="1" applyFont="1" applyFill="1" applyBorder="1" applyAlignment="1">
      <alignment/>
    </xf>
    <xf numFmtId="41" fontId="10" fillId="0" borderId="11" xfId="42" applyNumberFormat="1" applyFont="1" applyFill="1" applyBorder="1" applyAlignment="1">
      <alignment/>
    </xf>
    <xf numFmtId="41" fontId="10" fillId="0" borderId="12" xfId="42" applyNumberFormat="1" applyFont="1" applyFill="1" applyBorder="1" applyAlignment="1">
      <alignment/>
    </xf>
    <xf numFmtId="41" fontId="10" fillId="0" borderId="13" xfId="42" applyNumberFormat="1" applyFont="1" applyFill="1" applyBorder="1" applyAlignment="1">
      <alignment/>
    </xf>
    <xf numFmtId="0" fontId="10" fillId="0" borderId="0" xfId="0" applyFont="1" applyFill="1" applyAlignment="1" quotePrefix="1">
      <alignment horizontal="left"/>
    </xf>
    <xf numFmtId="41" fontId="10" fillId="0" borderId="0" xfId="0" applyNumberFormat="1" applyFont="1" applyFill="1" applyBorder="1" applyAlignment="1">
      <alignment/>
    </xf>
    <xf numFmtId="41" fontId="10" fillId="0" borderId="0" xfId="42" applyNumberFormat="1" applyFont="1" applyFill="1" applyBorder="1" applyAlignment="1" quotePrefix="1">
      <alignment horizontal="right"/>
    </xf>
    <xf numFmtId="0" fontId="10" fillId="0" borderId="0" xfId="0" applyFont="1" applyFill="1" applyAlignment="1">
      <alignment horizontal="centerContinuous"/>
    </xf>
    <xf numFmtId="41" fontId="10" fillId="0" borderId="0" xfId="0" applyNumberFormat="1" applyFont="1" applyFill="1" applyAlignment="1">
      <alignment horizontal="centerContinuous"/>
    </xf>
    <xf numFmtId="43" fontId="10" fillId="0" borderId="0" xfId="42" applyFont="1" applyFill="1" applyBorder="1" applyAlignment="1">
      <alignment/>
    </xf>
    <xf numFmtId="41" fontId="10" fillId="0" borderId="0" xfId="43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9" fontId="10" fillId="0" borderId="0" xfId="42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9" fontId="10" fillId="0" borderId="0" xfId="42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 horizontal="center"/>
    </xf>
    <xf numFmtId="179" fontId="10" fillId="0" borderId="10" xfId="42" applyNumberFormat="1" applyFont="1" applyFill="1" applyBorder="1" applyAlignment="1">
      <alignment/>
    </xf>
    <xf numFmtId="179" fontId="10" fillId="0" borderId="0" xfId="42" applyNumberFormat="1" applyFont="1" applyFill="1" applyAlignment="1">
      <alignment horizontal="center"/>
    </xf>
    <xf numFmtId="43" fontId="10" fillId="0" borderId="0" xfId="42" applyFont="1" applyFill="1" applyBorder="1" applyAlignment="1">
      <alignment horizontal="center"/>
    </xf>
    <xf numFmtId="179" fontId="10" fillId="0" borderId="12" xfId="42" applyNumberFormat="1" applyFont="1" applyFill="1" applyBorder="1" applyAlignment="1">
      <alignment/>
    </xf>
    <xf numFmtId="179" fontId="10" fillId="0" borderId="13" xfId="42" applyNumberFormat="1" applyFont="1" applyFill="1" applyBorder="1" applyAlignment="1">
      <alignment/>
    </xf>
    <xf numFmtId="179" fontId="10" fillId="0" borderId="0" xfId="42" applyNumberFormat="1" applyFont="1" applyFill="1" applyAlignment="1">
      <alignment horizontal="left"/>
    </xf>
    <xf numFmtId="0" fontId="10" fillId="0" borderId="0" xfId="0" applyFont="1" applyFill="1" applyBorder="1" applyAlignment="1">
      <alignment wrapText="1"/>
    </xf>
    <xf numFmtId="185" fontId="10" fillId="0" borderId="0" xfId="42" applyNumberFormat="1" applyFont="1" applyFill="1" applyBorder="1" applyAlignment="1">
      <alignment horizontal="center"/>
    </xf>
    <xf numFmtId="43" fontId="10" fillId="0" borderId="13" xfId="42" applyFont="1" applyFill="1" applyBorder="1" applyAlignment="1" quotePrefix="1">
      <alignment horizontal="right"/>
    </xf>
    <xf numFmtId="0" fontId="11" fillId="0" borderId="0" xfId="42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 wrapText="1"/>
    </xf>
    <xf numFmtId="179" fontId="10" fillId="0" borderId="0" xfId="42" applyNumberFormat="1" applyFont="1" applyFill="1" applyBorder="1" applyAlignment="1">
      <alignment horizontal="left"/>
    </xf>
    <xf numFmtId="41" fontId="10" fillId="0" borderId="0" xfId="42" applyNumberFormat="1" applyFont="1" applyFill="1" applyAlignment="1">
      <alignment/>
    </xf>
    <xf numFmtId="41" fontId="10" fillId="0" borderId="0" xfId="42" applyNumberFormat="1" applyFont="1" applyFill="1" applyBorder="1" applyAlignment="1">
      <alignment horizontal="center"/>
    </xf>
    <xf numFmtId="41" fontId="10" fillId="0" borderId="0" xfId="42" applyNumberFormat="1" applyFont="1" applyFill="1" applyAlignment="1">
      <alignment horizontal="center"/>
    </xf>
    <xf numFmtId="41" fontId="10" fillId="0" borderId="14" xfId="42" applyNumberFormat="1" applyFont="1" applyFill="1" applyBorder="1" applyAlignment="1">
      <alignment horizontal="center"/>
    </xf>
    <xf numFmtId="41" fontId="10" fillId="0" borderId="10" xfId="42" applyNumberFormat="1" applyFont="1" applyFill="1" applyBorder="1" applyAlignment="1">
      <alignment horizontal="center"/>
    </xf>
    <xf numFmtId="41" fontId="10" fillId="0" borderId="15" xfId="42" applyNumberFormat="1" applyFont="1" applyFill="1" applyBorder="1" applyAlignment="1">
      <alignment/>
    </xf>
    <xf numFmtId="41" fontId="10" fillId="0" borderId="0" xfId="0" applyNumberFormat="1" applyFont="1" applyFill="1" applyAlignment="1">
      <alignment/>
    </xf>
    <xf numFmtId="41" fontId="10" fillId="0" borderId="10" xfId="42" applyNumberFormat="1" applyFont="1" applyFill="1" applyBorder="1" applyAlignment="1" quotePrefix="1">
      <alignment horizontal="right"/>
    </xf>
    <xf numFmtId="41" fontId="10" fillId="0" borderId="0" xfId="42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Alignment="1">
      <alignment/>
    </xf>
    <xf numFmtId="179" fontId="11" fillId="0" borderId="0" xfId="42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 quotePrefix="1">
      <alignment/>
    </xf>
    <xf numFmtId="179" fontId="10" fillId="0" borderId="0" xfId="42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38" fontId="10" fillId="0" borderId="0" xfId="0" applyNumberFormat="1" applyFont="1" applyFill="1" applyBorder="1" applyAlignment="1">
      <alignment/>
    </xf>
    <xf numFmtId="38" fontId="10" fillId="0" borderId="0" xfId="0" applyNumberFormat="1" applyFont="1" applyFill="1" applyAlignment="1">
      <alignment/>
    </xf>
    <xf numFmtId="179" fontId="10" fillId="0" borderId="0" xfId="0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 horizontal="right"/>
    </xf>
    <xf numFmtId="9" fontId="10" fillId="0" borderId="0" xfId="59" applyFont="1" applyFill="1" applyBorder="1" applyAlignment="1">
      <alignment/>
    </xf>
    <xf numFmtId="10" fontId="10" fillId="0" borderId="0" xfId="59" applyNumberFormat="1" applyFont="1" applyFill="1" applyBorder="1" applyAlignment="1">
      <alignment/>
    </xf>
    <xf numFmtId="9" fontId="10" fillId="0" borderId="0" xfId="59" applyFont="1" applyFill="1" applyAlignment="1">
      <alignment/>
    </xf>
    <xf numFmtId="10" fontId="10" fillId="0" borderId="0" xfId="59" applyNumberFormat="1" applyFont="1" applyFill="1" applyAlignment="1">
      <alignment/>
    </xf>
    <xf numFmtId="41" fontId="10" fillId="0" borderId="12" xfId="42" applyNumberFormat="1" applyFont="1" applyFill="1" applyBorder="1" applyAlignment="1" quotePrefix="1">
      <alignment/>
    </xf>
    <xf numFmtId="43" fontId="10" fillId="0" borderId="0" xfId="42" applyFont="1" applyFill="1" applyBorder="1" applyAlignment="1" quotePrefix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1" fontId="1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179" fontId="10" fillId="0" borderId="0" xfId="42" applyNumberFormat="1" applyFont="1" applyAlignment="1">
      <alignment vertical="justify"/>
    </xf>
    <xf numFmtId="41" fontId="1" fillId="0" borderId="0" xfId="0" applyNumberFormat="1" applyFont="1" applyFill="1" applyAlignment="1">
      <alignment/>
    </xf>
    <xf numFmtId="41" fontId="12" fillId="0" borderId="0" xfId="42" applyNumberFormat="1" applyFont="1" applyFill="1" applyAlignment="1">
      <alignment/>
    </xf>
    <xf numFmtId="41" fontId="1" fillId="0" borderId="0" xfId="0" applyNumberFormat="1" applyFont="1" applyFill="1" applyAlignment="1">
      <alignment horizontal="centerContinuous"/>
    </xf>
    <xf numFmtId="41" fontId="10" fillId="0" borderId="16" xfId="42" applyNumberFormat="1" applyFont="1" applyFill="1" applyBorder="1" applyAlignment="1">
      <alignment/>
    </xf>
    <xf numFmtId="41" fontId="10" fillId="0" borderId="17" xfId="42" applyNumberFormat="1" applyFont="1" applyFill="1" applyBorder="1" applyAlignment="1">
      <alignment/>
    </xf>
    <xf numFmtId="41" fontId="10" fillId="0" borderId="18" xfId="42" applyNumberFormat="1" applyFont="1" applyFill="1" applyBorder="1" applyAlignment="1">
      <alignment/>
    </xf>
    <xf numFmtId="41" fontId="10" fillId="0" borderId="16" xfId="42" applyNumberFormat="1" applyFont="1" applyFill="1" applyBorder="1" applyAlignment="1" quotePrefix="1">
      <alignment horizontal="center"/>
    </xf>
    <xf numFmtId="41" fontId="10" fillId="0" borderId="16" xfId="42" applyNumberFormat="1" applyFont="1" applyFill="1" applyBorder="1" applyAlignment="1">
      <alignment horizontal="center"/>
    </xf>
    <xf numFmtId="179" fontId="1" fillId="0" borderId="0" xfId="42" applyNumberFormat="1" applyFont="1" applyFill="1" applyBorder="1" applyAlignment="1">
      <alignment horizontal="center"/>
    </xf>
    <xf numFmtId="0" fontId="1" fillId="0" borderId="0" xfId="42" applyNumberFormat="1" applyFont="1" applyFill="1" applyBorder="1" applyAlignment="1">
      <alignment vertical="justify" wrapText="1"/>
    </xf>
    <xf numFmtId="0" fontId="10" fillId="0" borderId="0" xfId="0" applyFont="1" applyFill="1" applyBorder="1" applyAlignment="1">
      <alignment vertical="justify"/>
    </xf>
    <xf numFmtId="179" fontId="1" fillId="0" borderId="0" xfId="42" applyNumberFormat="1" applyFont="1" applyFill="1" applyBorder="1" applyAlignment="1">
      <alignment horizontal="centerContinuous"/>
    </xf>
    <xf numFmtId="0" fontId="10" fillId="0" borderId="0" xfId="42" applyNumberFormat="1" applyFont="1" applyFill="1" applyAlignment="1">
      <alignment horizontal="center"/>
    </xf>
    <xf numFmtId="43" fontId="1" fillId="0" borderId="0" xfId="42" applyFont="1" applyFill="1" applyBorder="1" applyAlignment="1">
      <alignment/>
    </xf>
    <xf numFmtId="41" fontId="10" fillId="0" borderId="19" xfId="42" applyNumberFormat="1" applyFont="1" applyFill="1" applyBorder="1" applyAlignment="1">
      <alignment horizontal="right"/>
    </xf>
    <xf numFmtId="41" fontId="10" fillId="0" borderId="14" xfId="42" applyNumberFormat="1" applyFont="1" applyFill="1" applyBorder="1" applyAlignment="1">
      <alignment horizontal="right"/>
    </xf>
    <xf numFmtId="179" fontId="10" fillId="0" borderId="14" xfId="42" applyNumberFormat="1" applyFont="1" applyFill="1" applyBorder="1" applyAlignment="1">
      <alignment/>
    </xf>
    <xf numFmtId="179" fontId="10" fillId="0" borderId="20" xfId="42" applyNumberFormat="1" applyFont="1" applyFill="1" applyBorder="1" applyAlignment="1">
      <alignment/>
    </xf>
    <xf numFmtId="179" fontId="10" fillId="0" borderId="21" xfId="42" applyNumberFormat="1" applyFont="1" applyFill="1" applyBorder="1" applyAlignment="1">
      <alignment/>
    </xf>
    <xf numFmtId="179" fontId="10" fillId="0" borderId="22" xfId="42" applyNumberFormat="1" applyFont="1" applyFill="1" applyBorder="1" applyAlignment="1">
      <alignment/>
    </xf>
    <xf numFmtId="41" fontId="10" fillId="0" borderId="23" xfId="42" applyNumberFormat="1" applyFont="1" applyFill="1" applyBorder="1" applyAlignment="1">
      <alignment horizontal="right"/>
    </xf>
    <xf numFmtId="179" fontId="10" fillId="0" borderId="24" xfId="42" applyNumberFormat="1" applyFont="1" applyFill="1" applyBorder="1" applyAlignment="1">
      <alignment/>
    </xf>
    <xf numFmtId="0" fontId="12" fillId="0" borderId="0" xfId="0" applyFont="1" applyFill="1" applyAlignment="1" quotePrefix="1">
      <alignment/>
    </xf>
    <xf numFmtId="41" fontId="10" fillId="0" borderId="21" xfId="42" applyNumberFormat="1" applyFont="1" applyFill="1" applyBorder="1" applyAlignment="1">
      <alignment horizontal="right"/>
    </xf>
    <xf numFmtId="41" fontId="10" fillId="0" borderId="22" xfId="42" applyNumberFormat="1" applyFont="1" applyFill="1" applyBorder="1" applyAlignment="1">
      <alignment/>
    </xf>
    <xf numFmtId="179" fontId="1" fillId="0" borderId="21" xfId="42" applyNumberFormat="1" applyFont="1" applyFill="1" applyBorder="1" applyAlignment="1">
      <alignment/>
    </xf>
    <xf numFmtId="179" fontId="1" fillId="0" borderId="22" xfId="42" applyNumberFormat="1" applyFont="1" applyFill="1" applyBorder="1" applyAlignment="1">
      <alignment/>
    </xf>
    <xf numFmtId="41" fontId="10" fillId="0" borderId="17" xfId="42" applyNumberFormat="1" applyFont="1" applyFill="1" applyBorder="1" applyAlignment="1" quotePrefix="1">
      <alignment horizontal="center"/>
    </xf>
    <xf numFmtId="41" fontId="10" fillId="0" borderId="17" xfId="42" applyNumberFormat="1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/>
    </xf>
    <xf numFmtId="43" fontId="10" fillId="0" borderId="12" xfId="42" applyFont="1" applyFill="1" applyBorder="1" applyAlignment="1" quotePrefix="1">
      <alignment horizontal="right"/>
    </xf>
    <xf numFmtId="179" fontId="1" fillId="0" borderId="0" xfId="42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42" applyNumberFormat="1" applyFont="1" applyFill="1" applyAlignment="1">
      <alignment horizontal="center"/>
    </xf>
    <xf numFmtId="179" fontId="10" fillId="0" borderId="0" xfId="42" applyNumberFormat="1" applyFont="1" applyFill="1" applyAlignment="1" quotePrefix="1">
      <alignment horizontal="center"/>
    </xf>
    <xf numFmtId="179" fontId="10" fillId="0" borderId="0" xfId="42" applyNumberFormat="1" applyFont="1" applyFill="1" applyAlignment="1">
      <alignment horizontal="center"/>
    </xf>
    <xf numFmtId="0" fontId="12" fillId="0" borderId="0" xfId="0" applyFont="1" applyFill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SheetLayoutView="100" zoomScalePageLayoutView="0" workbookViewId="0" topLeftCell="A25">
      <selection activeCell="K47" sqref="K47"/>
    </sheetView>
  </sheetViews>
  <sheetFormatPr defaultColWidth="9.140625" defaultRowHeight="12.75"/>
  <cols>
    <col min="1" max="1" width="3.00390625" style="2" customWidth="1"/>
    <col min="2" max="2" width="42.8515625" style="2" customWidth="1"/>
    <col min="3" max="3" width="13.7109375" style="2" customWidth="1"/>
    <col min="4" max="4" width="2.00390625" style="2" customWidth="1"/>
    <col min="5" max="5" width="13.7109375" style="3" customWidth="1"/>
    <col min="6" max="6" width="1.7109375" style="2" customWidth="1"/>
    <col min="7" max="7" width="13.7109375" style="3" customWidth="1"/>
    <col min="8" max="8" width="2.00390625" style="2" customWidth="1"/>
    <col min="9" max="9" width="11.28125" style="3" bestFit="1" customWidth="1"/>
    <col min="10" max="16384" width="9.140625" style="2" customWidth="1"/>
  </cols>
  <sheetData>
    <row r="1" ht="16.5">
      <c r="B1" s="89" t="str">
        <f>SOCI!B2</f>
        <v>ENG KAH CORPORATION BERHAD</v>
      </c>
    </row>
    <row r="2" ht="16.5">
      <c r="B2" s="90" t="str">
        <f>SOCI!B3</f>
        <v>Company No. 435649-H</v>
      </c>
    </row>
    <row r="3" ht="13.5" customHeight="1">
      <c r="B3" s="91"/>
    </row>
    <row r="4" ht="16.5">
      <c r="B4" s="91" t="s">
        <v>91</v>
      </c>
    </row>
    <row r="5" ht="16.5">
      <c r="B5" s="91" t="s">
        <v>131</v>
      </c>
    </row>
    <row r="6" spans="2:7" ht="15.75">
      <c r="B6" s="36"/>
      <c r="E6" s="147" t="s">
        <v>109</v>
      </c>
      <c r="G6" s="147" t="s">
        <v>109</v>
      </c>
    </row>
    <row r="7" spans="2:8" ht="15">
      <c r="B7" s="34"/>
      <c r="C7" s="37" t="s">
        <v>97</v>
      </c>
      <c r="D7" s="35"/>
      <c r="E7" s="147"/>
      <c r="F7" s="2" t="s">
        <v>84</v>
      </c>
      <c r="G7" s="147"/>
      <c r="H7" s="2" t="s">
        <v>84</v>
      </c>
    </row>
    <row r="8" spans="2:7" ht="15.75">
      <c r="B8" s="34"/>
      <c r="C8" s="109" t="s">
        <v>98</v>
      </c>
      <c r="D8" s="35"/>
      <c r="E8" s="109" t="s">
        <v>98</v>
      </c>
      <c r="G8" s="109" t="s">
        <v>98</v>
      </c>
    </row>
    <row r="9" spans="2:7" ht="15">
      <c r="B9" s="34"/>
      <c r="C9" s="39" t="s">
        <v>132</v>
      </c>
      <c r="D9" s="35"/>
      <c r="E9" s="39" t="s">
        <v>100</v>
      </c>
      <c r="G9" s="39" t="s">
        <v>111</v>
      </c>
    </row>
    <row r="10" spans="2:7" ht="15">
      <c r="B10" s="34"/>
      <c r="C10" s="38" t="s">
        <v>0</v>
      </c>
      <c r="D10" s="35"/>
      <c r="E10" s="38" t="s">
        <v>0</v>
      </c>
      <c r="G10" s="38" t="s">
        <v>0</v>
      </c>
    </row>
    <row r="11" spans="2:7" ht="15">
      <c r="B11" s="34"/>
      <c r="C11" s="40"/>
      <c r="D11" s="34"/>
      <c r="E11" s="40"/>
      <c r="G11" s="40"/>
    </row>
    <row r="12" spans="2:15" ht="14.25" customHeight="1">
      <c r="B12" s="35" t="s">
        <v>45</v>
      </c>
      <c r="C12" s="34"/>
      <c r="D12" s="34"/>
      <c r="E12" s="40"/>
      <c r="G12" s="40"/>
      <c r="I12" s="16"/>
      <c r="J12" s="17"/>
      <c r="O12" s="3"/>
    </row>
    <row r="13" spans="2:15" ht="14.25" customHeight="1">
      <c r="B13" s="35" t="s">
        <v>46</v>
      </c>
      <c r="C13" s="34"/>
      <c r="D13" s="34"/>
      <c r="E13" s="40"/>
      <c r="G13" s="40"/>
      <c r="I13" s="16"/>
      <c r="J13" s="17"/>
      <c r="K13" s="18"/>
      <c r="O13" s="3"/>
    </row>
    <row r="14" spans="2:15" ht="14.25" customHeight="1">
      <c r="B14" s="34" t="s">
        <v>14</v>
      </c>
      <c r="C14" s="41">
        <v>30032</v>
      </c>
      <c r="D14" s="42"/>
      <c r="E14" s="41">
        <v>31520</v>
      </c>
      <c r="F14" s="115"/>
      <c r="G14" s="41">
        <v>33178</v>
      </c>
      <c r="I14" s="19"/>
      <c r="J14" s="1"/>
      <c r="K14" s="1"/>
      <c r="L14" s="1"/>
      <c r="M14" s="1"/>
      <c r="N14" s="1"/>
      <c r="O14" s="4"/>
    </row>
    <row r="15" spans="2:15" ht="9" customHeight="1">
      <c r="B15" s="34"/>
      <c r="C15" s="43"/>
      <c r="D15" s="44"/>
      <c r="E15" s="43"/>
      <c r="F15" s="115"/>
      <c r="G15" s="43"/>
      <c r="I15" s="20"/>
      <c r="J15" s="17"/>
      <c r="L15" s="18"/>
      <c r="N15" s="18"/>
      <c r="O15" s="3"/>
    </row>
    <row r="16" spans="2:15" ht="14.25" customHeight="1">
      <c r="B16" s="45" t="s">
        <v>16</v>
      </c>
      <c r="C16" s="43"/>
      <c r="D16" s="44"/>
      <c r="E16" s="43"/>
      <c r="F16" s="115"/>
      <c r="G16" s="43"/>
      <c r="I16" s="20"/>
      <c r="J16" s="17"/>
      <c r="K16" s="18"/>
      <c r="O16" s="3"/>
    </row>
    <row r="17" spans="2:15" ht="14.25" customHeight="1">
      <c r="B17" s="46" t="s">
        <v>15</v>
      </c>
      <c r="C17" s="47">
        <v>23377</v>
      </c>
      <c r="D17" s="44"/>
      <c r="E17" s="47">
        <v>24702</v>
      </c>
      <c r="F17" s="115"/>
      <c r="G17" s="47">
        <v>28172</v>
      </c>
      <c r="I17" s="19"/>
      <c r="J17" s="17"/>
      <c r="K17" s="18"/>
      <c r="O17" s="3"/>
    </row>
    <row r="18" spans="2:15" ht="14.25" customHeight="1">
      <c r="B18" s="34" t="s">
        <v>47</v>
      </c>
      <c r="C18" s="47">
        <v>20874</v>
      </c>
      <c r="D18" s="44"/>
      <c r="E18" s="47">
        <v>21530</v>
      </c>
      <c r="F18" s="115"/>
      <c r="G18" s="47">
        <v>26896</v>
      </c>
      <c r="I18" s="19"/>
      <c r="J18" s="17"/>
      <c r="K18" s="18"/>
      <c r="O18" s="3"/>
    </row>
    <row r="19" spans="2:15" ht="14.25" customHeight="1">
      <c r="B19" s="34" t="s">
        <v>48</v>
      </c>
      <c r="C19" s="47">
        <v>838</v>
      </c>
      <c r="D19" s="44"/>
      <c r="E19" s="47">
        <v>504</v>
      </c>
      <c r="F19" s="115"/>
      <c r="G19" s="47">
        <v>1003</v>
      </c>
      <c r="I19" s="19"/>
      <c r="J19" s="17"/>
      <c r="K19" s="18"/>
      <c r="O19" s="3"/>
    </row>
    <row r="20" spans="2:15" ht="14.25" customHeight="1">
      <c r="B20" s="34" t="s">
        <v>26</v>
      </c>
      <c r="C20" s="47">
        <v>3291</v>
      </c>
      <c r="D20" s="44"/>
      <c r="E20" s="47">
        <v>2455</v>
      </c>
      <c r="F20" s="115"/>
      <c r="G20" s="47">
        <v>2760</v>
      </c>
      <c r="I20" s="19"/>
      <c r="J20" s="17"/>
      <c r="K20" s="18"/>
      <c r="O20" s="3"/>
    </row>
    <row r="21" spans="2:15" ht="14.25" customHeight="1">
      <c r="B21" s="34" t="s">
        <v>63</v>
      </c>
      <c r="C21" s="41">
        <v>15314</v>
      </c>
      <c r="D21" s="44"/>
      <c r="E21" s="41">
        <v>16080</v>
      </c>
      <c r="F21" s="115"/>
      <c r="G21" s="41">
        <v>12742</v>
      </c>
      <c r="I21" s="19"/>
      <c r="J21" s="17"/>
      <c r="K21" s="18"/>
      <c r="O21" s="3"/>
    </row>
    <row r="22" spans="2:15" ht="14.25" customHeight="1">
      <c r="B22" s="34"/>
      <c r="C22" s="48">
        <f>SUM(C17:C21)</f>
        <v>63694</v>
      </c>
      <c r="D22" s="44"/>
      <c r="E22" s="49">
        <f>SUM(E17:E21)</f>
        <v>65271</v>
      </c>
      <c r="F22" s="115"/>
      <c r="G22" s="49">
        <f>SUM(G17:G21)</f>
        <v>71573</v>
      </c>
      <c r="I22" s="20"/>
      <c r="J22" s="17"/>
      <c r="K22" s="18"/>
      <c r="O22" s="3"/>
    </row>
    <row r="23" spans="2:15" ht="9.75" customHeight="1">
      <c r="B23" s="34"/>
      <c r="C23" s="43"/>
      <c r="D23" s="44"/>
      <c r="E23" s="43"/>
      <c r="F23" s="115"/>
      <c r="G23" s="43"/>
      <c r="I23" s="20"/>
      <c r="J23" s="17"/>
      <c r="K23" s="18"/>
      <c r="O23" s="3"/>
    </row>
    <row r="24" spans="2:15" ht="14.25" customHeight="1" thickBot="1">
      <c r="B24" s="35" t="s">
        <v>49</v>
      </c>
      <c r="C24" s="50">
        <f>C22+C14</f>
        <v>93726</v>
      </c>
      <c r="D24" s="44"/>
      <c r="E24" s="51">
        <f>E22+E14</f>
        <v>96791</v>
      </c>
      <c r="F24" s="115"/>
      <c r="G24" s="51">
        <f>G22+G14</f>
        <v>104751</v>
      </c>
      <c r="I24" s="20"/>
      <c r="J24" s="17"/>
      <c r="K24" s="21"/>
      <c r="O24" s="3"/>
    </row>
    <row r="25" spans="2:15" ht="15.75" thickTop="1">
      <c r="B25" s="34"/>
      <c r="C25" s="43"/>
      <c r="D25" s="44"/>
      <c r="E25" s="43"/>
      <c r="F25" s="115"/>
      <c r="G25" s="43"/>
      <c r="I25" s="20"/>
      <c r="J25" s="17"/>
      <c r="M25" s="18"/>
      <c r="O25" s="3"/>
    </row>
    <row r="26" spans="2:15" ht="16.5" customHeight="1">
      <c r="B26" s="35" t="s">
        <v>50</v>
      </c>
      <c r="C26" s="43"/>
      <c r="D26" s="44"/>
      <c r="E26" s="43"/>
      <c r="F26" s="115"/>
      <c r="G26" s="43"/>
      <c r="I26" s="20"/>
      <c r="J26" s="17"/>
      <c r="O26" s="3"/>
    </row>
    <row r="27" spans="2:15" ht="16.5" customHeight="1">
      <c r="B27" s="35" t="s">
        <v>92</v>
      </c>
      <c r="C27" s="43"/>
      <c r="D27" s="44"/>
      <c r="E27" s="43"/>
      <c r="F27" s="115"/>
      <c r="G27" s="43"/>
      <c r="I27" s="20"/>
      <c r="J27" s="17"/>
      <c r="O27" s="3"/>
    </row>
    <row r="28" spans="2:15" ht="16.5" customHeight="1">
      <c r="B28" s="34" t="s">
        <v>13</v>
      </c>
      <c r="C28" s="43">
        <f>EQUITY!B34</f>
        <v>69519</v>
      </c>
      <c r="D28" s="44"/>
      <c r="E28" s="43">
        <f>EQUITY!B16</f>
        <v>61828</v>
      </c>
      <c r="F28" s="115"/>
      <c r="G28" s="43">
        <f>EQUITY!B37</f>
        <v>61828</v>
      </c>
      <c r="I28" s="20"/>
      <c r="J28" s="17"/>
      <c r="O28" s="3"/>
    </row>
    <row r="29" spans="2:15" ht="16.5" customHeight="1">
      <c r="B29" s="34" t="s">
        <v>12</v>
      </c>
      <c r="C29" s="43">
        <f>EQUITY!C34</f>
        <v>0</v>
      </c>
      <c r="D29" s="44"/>
      <c r="E29" s="43">
        <f>EQUITY!C16</f>
        <v>1868</v>
      </c>
      <c r="F29" s="115"/>
      <c r="G29" s="43">
        <f>EQUITY!C37</f>
        <v>1868</v>
      </c>
      <c r="I29" s="20"/>
      <c r="J29" s="17"/>
      <c r="O29" s="3"/>
    </row>
    <row r="30" spans="2:15" ht="16.5" customHeight="1">
      <c r="B30" s="34" t="s">
        <v>40</v>
      </c>
      <c r="C30" s="43">
        <f>EQUITY!D34</f>
        <v>8</v>
      </c>
      <c r="D30" s="44"/>
      <c r="E30" s="43">
        <f>EQUITY!D16</f>
        <v>8</v>
      </c>
      <c r="F30" s="115"/>
      <c r="G30" s="43">
        <f>EQUITY!D37</f>
        <v>13</v>
      </c>
      <c r="I30" s="22"/>
      <c r="J30" s="17"/>
      <c r="O30" s="3"/>
    </row>
    <row r="31" spans="2:15" ht="14.25" customHeight="1">
      <c r="B31" s="34" t="s">
        <v>32</v>
      </c>
      <c r="C31" s="43">
        <f>EQUITY!E34</f>
        <v>9552</v>
      </c>
      <c r="D31" s="44"/>
      <c r="E31" s="43">
        <f>EQUITY!E16</f>
        <v>13005</v>
      </c>
      <c r="F31" s="115"/>
      <c r="G31" s="43">
        <f>EQUITY!E37</f>
        <v>14099</v>
      </c>
      <c r="I31" s="20"/>
      <c r="J31" s="17"/>
      <c r="O31" s="3"/>
    </row>
    <row r="32" spans="2:15" ht="14.25" customHeight="1">
      <c r="B32" s="35" t="s">
        <v>51</v>
      </c>
      <c r="C32" s="49">
        <f>SUM(C28:C31)</f>
        <v>79079</v>
      </c>
      <c r="D32" s="44"/>
      <c r="E32" s="49">
        <f>SUM(E28:E31)</f>
        <v>76709</v>
      </c>
      <c r="F32" s="115"/>
      <c r="G32" s="49">
        <f>SUM(G28:G31)</f>
        <v>77808</v>
      </c>
      <c r="I32" s="20"/>
      <c r="J32" s="17"/>
      <c r="O32" s="3"/>
    </row>
    <row r="33" spans="2:15" ht="9" customHeight="1">
      <c r="B33" s="34"/>
      <c r="C33" s="43"/>
      <c r="D33" s="44"/>
      <c r="E33" s="43"/>
      <c r="F33" s="115"/>
      <c r="G33" s="43"/>
      <c r="I33" s="20"/>
      <c r="J33" s="17"/>
      <c r="L33" s="18"/>
      <c r="N33" s="18"/>
      <c r="O33" s="3"/>
    </row>
    <row r="34" spans="2:15" ht="14.25" customHeight="1">
      <c r="B34" s="35" t="s">
        <v>52</v>
      </c>
      <c r="C34" s="43"/>
      <c r="D34" s="44"/>
      <c r="E34" s="43"/>
      <c r="F34" s="115"/>
      <c r="G34" s="43"/>
      <c r="I34" s="20"/>
      <c r="J34" s="17"/>
      <c r="L34" s="18"/>
      <c r="O34" s="3"/>
    </row>
    <row r="35" spans="2:15" ht="14.25" customHeight="1">
      <c r="B35" s="34" t="s">
        <v>81</v>
      </c>
      <c r="C35" s="116">
        <f>SUM(A35:B35)</f>
        <v>0</v>
      </c>
      <c r="D35" s="44"/>
      <c r="E35" s="47">
        <v>5</v>
      </c>
      <c r="F35" s="115"/>
      <c r="G35" s="47">
        <v>55</v>
      </c>
      <c r="I35" s="19"/>
      <c r="J35" s="17"/>
      <c r="K35" s="23"/>
      <c r="L35" s="24"/>
      <c r="M35" s="18"/>
      <c r="N35" s="23"/>
      <c r="O35" s="3"/>
    </row>
    <row r="36" spans="2:15" ht="14.25" customHeight="1">
      <c r="B36" s="52" t="s">
        <v>59</v>
      </c>
      <c r="C36" s="43">
        <v>2791</v>
      </c>
      <c r="D36" s="44"/>
      <c r="E36" s="43">
        <v>2994</v>
      </c>
      <c r="F36" s="115"/>
      <c r="G36" s="43">
        <v>3139</v>
      </c>
      <c r="I36" s="19"/>
      <c r="J36" s="17"/>
      <c r="K36" s="18"/>
      <c r="N36" s="18"/>
      <c r="O36" s="3"/>
    </row>
    <row r="37" spans="2:15" ht="15" customHeight="1">
      <c r="B37" s="35"/>
      <c r="C37" s="49">
        <f>SUM(C35:C36)</f>
        <v>2791</v>
      </c>
      <c r="D37" s="44"/>
      <c r="E37" s="49">
        <f>SUM(E35:E36)</f>
        <v>2999</v>
      </c>
      <c r="F37" s="115"/>
      <c r="G37" s="49">
        <f>SUM(G35:G36)</f>
        <v>3194</v>
      </c>
      <c r="I37" s="20"/>
      <c r="J37" s="17"/>
      <c r="K37" s="18"/>
      <c r="L37" s="18"/>
      <c r="N37" s="18"/>
      <c r="O37" s="3"/>
    </row>
    <row r="38" spans="2:15" ht="9" customHeight="1">
      <c r="B38" s="34"/>
      <c r="C38" s="43"/>
      <c r="D38" s="44"/>
      <c r="E38" s="43"/>
      <c r="F38" s="115"/>
      <c r="G38" s="43"/>
      <c r="I38" s="20"/>
      <c r="J38" s="17"/>
      <c r="L38" s="18"/>
      <c r="N38" s="18"/>
      <c r="O38" s="3"/>
    </row>
    <row r="39" spans="2:15" ht="14.25" customHeight="1">
      <c r="B39" s="35" t="s">
        <v>17</v>
      </c>
      <c r="C39" s="43"/>
      <c r="D39" s="44"/>
      <c r="E39" s="43"/>
      <c r="F39" s="115"/>
      <c r="G39" s="43"/>
      <c r="I39" s="20"/>
      <c r="J39" s="17"/>
      <c r="K39" s="18"/>
      <c r="L39" s="18"/>
      <c r="O39" s="3"/>
    </row>
    <row r="40" spans="2:15" ht="14.25" customHeight="1">
      <c r="B40" s="34" t="s">
        <v>54</v>
      </c>
      <c r="C40" s="43">
        <v>6509</v>
      </c>
      <c r="D40" s="44"/>
      <c r="E40" s="43">
        <v>11398</v>
      </c>
      <c r="F40" s="115"/>
      <c r="G40" s="43">
        <v>18412</v>
      </c>
      <c r="I40" s="19"/>
      <c r="J40" s="17"/>
      <c r="O40" s="3"/>
    </row>
    <row r="41" spans="2:15" ht="15">
      <c r="B41" s="34" t="s">
        <v>55</v>
      </c>
      <c r="C41" s="43">
        <v>2172</v>
      </c>
      <c r="D41" s="53"/>
      <c r="E41" s="43">
        <v>2543</v>
      </c>
      <c r="F41" s="115"/>
      <c r="G41" s="43">
        <v>2967</v>
      </c>
      <c r="I41" s="19"/>
      <c r="J41" s="18"/>
      <c r="O41" s="3"/>
    </row>
    <row r="42" spans="2:15" ht="15">
      <c r="B42" s="34" t="s">
        <v>81</v>
      </c>
      <c r="C42" s="43">
        <v>15</v>
      </c>
      <c r="D42" s="53"/>
      <c r="E42" s="43">
        <v>51</v>
      </c>
      <c r="F42" s="115"/>
      <c r="G42" s="43">
        <v>51</v>
      </c>
      <c r="I42" s="19"/>
      <c r="J42" s="18"/>
      <c r="O42" s="3"/>
    </row>
    <row r="43" spans="2:15" ht="15">
      <c r="B43" s="34" t="s">
        <v>101</v>
      </c>
      <c r="C43" s="54">
        <v>3160</v>
      </c>
      <c r="D43" s="53"/>
      <c r="E43" s="54">
        <v>3091</v>
      </c>
      <c r="F43" s="115"/>
      <c r="G43" s="54">
        <v>2319</v>
      </c>
      <c r="I43" s="19"/>
      <c r="O43" s="3"/>
    </row>
    <row r="44" spans="2:15" ht="14.25" customHeight="1">
      <c r="B44" s="55"/>
      <c r="C44" s="49">
        <f>SUM(C40:C43)</f>
        <v>11856</v>
      </c>
      <c r="D44" s="44"/>
      <c r="E44" s="49">
        <f>SUM(E40:E43)</f>
        <v>17083</v>
      </c>
      <c r="F44" s="117"/>
      <c r="G44" s="49">
        <f>SUM(G40:G43)</f>
        <v>23749</v>
      </c>
      <c r="H44" s="25"/>
      <c r="I44" s="19"/>
      <c r="O44" s="3"/>
    </row>
    <row r="45" spans="2:15" ht="14.25" customHeight="1">
      <c r="B45" s="35" t="s">
        <v>53</v>
      </c>
      <c r="C45" s="49">
        <f>C44+C37</f>
        <v>14647</v>
      </c>
      <c r="D45" s="44"/>
      <c r="E45" s="49">
        <f>E44+E37</f>
        <v>20082</v>
      </c>
      <c r="F45" s="117"/>
      <c r="G45" s="49">
        <f>G44+G37</f>
        <v>26943</v>
      </c>
      <c r="H45" s="25"/>
      <c r="I45" s="19"/>
      <c r="O45" s="3"/>
    </row>
    <row r="46" spans="2:15" ht="9.75" customHeight="1">
      <c r="B46" s="55"/>
      <c r="C46" s="56"/>
      <c r="D46" s="56"/>
      <c r="E46" s="56"/>
      <c r="F46" s="117"/>
      <c r="G46" s="56"/>
      <c r="H46" s="25"/>
      <c r="I46" s="26"/>
      <c r="J46" s="17"/>
      <c r="O46" s="3"/>
    </row>
    <row r="47" spans="2:15" ht="15" customHeight="1" thickBot="1">
      <c r="B47" s="45" t="s">
        <v>56</v>
      </c>
      <c r="C47" s="50">
        <f>C45+C32</f>
        <v>93726</v>
      </c>
      <c r="D47" s="44"/>
      <c r="E47" s="51">
        <f>E45+E32</f>
        <v>96791</v>
      </c>
      <c r="F47" s="117"/>
      <c r="G47" s="51">
        <f>G45+G32</f>
        <v>104751</v>
      </c>
      <c r="H47" s="25"/>
      <c r="I47" s="126"/>
      <c r="J47" s="1"/>
      <c r="K47" s="1"/>
      <c r="L47" s="18"/>
      <c r="O47" s="3"/>
    </row>
    <row r="48" spans="2:9" ht="15.75" thickTop="1">
      <c r="B48" s="34"/>
      <c r="C48" s="34"/>
      <c r="D48" s="34"/>
      <c r="E48" s="34"/>
      <c r="G48" s="34"/>
      <c r="I48" s="9"/>
    </row>
    <row r="49" spans="2:9" ht="15">
      <c r="B49" s="34" t="s">
        <v>43</v>
      </c>
      <c r="C49" s="57">
        <f>C32/C28</f>
        <v>1.14</v>
      </c>
      <c r="D49" s="58"/>
      <c r="E49" s="57">
        <f>E32/E28</f>
        <v>1.24</v>
      </c>
      <c r="G49" s="57">
        <f>G32/G28</f>
        <v>1.26</v>
      </c>
      <c r="I49" s="9"/>
    </row>
    <row r="50" spans="3:10" ht="12.75">
      <c r="C50" s="29"/>
      <c r="E50" s="10"/>
      <c r="G50" s="10"/>
      <c r="I50" s="9"/>
      <c r="J50" s="31"/>
    </row>
    <row r="51" spans="1:10" ht="12.75">
      <c r="A51" s="3" t="s">
        <v>84</v>
      </c>
      <c r="B51" s="110" t="s">
        <v>121</v>
      </c>
      <c r="C51" s="29"/>
      <c r="D51" s="110"/>
      <c r="E51" s="10"/>
      <c r="F51" s="10"/>
      <c r="G51" s="10"/>
      <c r="I51" s="9"/>
      <c r="J51" s="31"/>
    </row>
    <row r="52" spans="2:10" ht="12.75">
      <c r="B52" s="110" t="s">
        <v>110</v>
      </c>
      <c r="C52" s="29"/>
      <c r="D52" s="110"/>
      <c r="E52" s="10"/>
      <c r="F52" s="10"/>
      <c r="G52" s="10"/>
      <c r="I52" s="9"/>
      <c r="J52" s="31"/>
    </row>
    <row r="53" spans="2:10" ht="12.75">
      <c r="B53" s="110"/>
      <c r="C53" s="29"/>
      <c r="D53" s="110"/>
      <c r="E53" s="10"/>
      <c r="G53" s="10"/>
      <c r="I53" s="9"/>
      <c r="J53" s="31"/>
    </row>
    <row r="54" spans="2:10" ht="12.75">
      <c r="B54" s="146"/>
      <c r="C54" s="146"/>
      <c r="D54" s="146"/>
      <c r="E54" s="146"/>
      <c r="G54" s="11"/>
      <c r="I54" s="12"/>
      <c r="J54" s="13"/>
    </row>
    <row r="55" spans="2:10" ht="12.75" customHeight="1">
      <c r="B55" s="148" t="s">
        <v>127</v>
      </c>
      <c r="C55" s="148"/>
      <c r="D55" s="148"/>
      <c r="E55" s="148"/>
      <c r="F55" s="148"/>
      <c r="G55" s="148"/>
      <c r="I55" s="12"/>
      <c r="J55" s="13"/>
    </row>
    <row r="56" spans="2:7" ht="12.75">
      <c r="B56" s="148"/>
      <c r="C56" s="148"/>
      <c r="D56" s="148"/>
      <c r="E56" s="148"/>
      <c r="F56" s="148"/>
      <c r="G56" s="148"/>
    </row>
    <row r="57" spans="2:7" ht="12.75">
      <c r="B57" s="30"/>
      <c r="C57" s="30"/>
      <c r="D57" s="30"/>
      <c r="E57" s="30"/>
      <c r="G57" s="30"/>
    </row>
    <row r="58" spans="5:7" ht="12.75">
      <c r="E58" s="27"/>
      <c r="G58" s="27" t="s">
        <v>36</v>
      </c>
    </row>
    <row r="61" spans="3:7" ht="12.75">
      <c r="C61" s="111"/>
      <c r="E61" s="111"/>
      <c r="G61" s="111"/>
    </row>
  </sheetData>
  <sheetProtection/>
  <mergeCells count="4">
    <mergeCell ref="B54:E54"/>
    <mergeCell ref="E6:E7"/>
    <mergeCell ref="G6:G7"/>
    <mergeCell ref="B55:G56"/>
  </mergeCells>
  <printOptions/>
  <pageMargins left="1.5" right="0.45" top="0.42" bottom="0.47" header="0.18" footer="0.2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62"/>
  <sheetViews>
    <sheetView view="pageBreakPreview" zoomScaleSheetLayoutView="100" zoomScalePageLayoutView="0" workbookViewId="0" topLeftCell="A1">
      <selection activeCell="D50" sqref="D50"/>
    </sheetView>
  </sheetViews>
  <sheetFormatPr defaultColWidth="9.140625" defaultRowHeight="12.75"/>
  <cols>
    <col min="1" max="1" width="2.00390625" style="2" customWidth="1"/>
    <col min="2" max="2" width="39.57421875" style="2" customWidth="1"/>
    <col min="3" max="3" width="10.140625" style="2" customWidth="1"/>
    <col min="4" max="4" width="11.7109375" style="2" customWidth="1"/>
    <col min="5" max="5" width="0.9921875" style="2" customWidth="1"/>
    <col min="6" max="6" width="11.7109375" style="3" customWidth="1"/>
    <col min="7" max="7" width="0.9921875" style="2" customWidth="1"/>
    <col min="8" max="8" width="11.7109375" style="3" customWidth="1"/>
    <col min="9" max="9" width="1.1484375" style="2" customWidth="1"/>
    <col min="10" max="10" width="11.7109375" style="3" customWidth="1"/>
    <col min="11" max="12" width="9.140625" style="34" customWidth="1"/>
    <col min="13" max="13" width="2.421875" style="34" customWidth="1"/>
    <col min="14" max="14" width="9.140625" style="34" customWidth="1"/>
    <col min="15" max="15" width="1.8515625" style="34" customWidth="1"/>
    <col min="16" max="16" width="9.140625" style="34" customWidth="1"/>
    <col min="17" max="17" width="8.421875" style="34" bestFit="1" customWidth="1"/>
    <col min="18" max="16384" width="9.140625" style="2" customWidth="1"/>
  </cols>
  <sheetData>
    <row r="1" ht="18.75" customHeight="1"/>
    <row r="2" spans="2:10" ht="16.5">
      <c r="B2" s="89" t="s">
        <v>30</v>
      </c>
      <c r="C2" s="89"/>
      <c r="D2" s="5"/>
      <c r="E2" s="5"/>
      <c r="F2" s="5"/>
      <c r="G2" s="5"/>
      <c r="H2" s="5"/>
      <c r="I2" s="5"/>
      <c r="J2" s="5"/>
    </row>
    <row r="3" spans="2:10" ht="16.5">
      <c r="B3" s="90" t="s">
        <v>31</v>
      </c>
      <c r="C3" s="90"/>
      <c r="D3" s="5"/>
      <c r="E3" s="5"/>
      <c r="F3" s="5"/>
      <c r="G3" s="5"/>
      <c r="H3" s="5"/>
      <c r="I3" s="5"/>
      <c r="J3" s="5"/>
    </row>
    <row r="4" spans="2:3" ht="16.5">
      <c r="B4" s="92"/>
      <c r="C4" s="92"/>
    </row>
    <row r="5" spans="2:3" ht="15.75" customHeight="1">
      <c r="B5" s="93" t="s">
        <v>124</v>
      </c>
      <c r="C5" s="93"/>
    </row>
    <row r="6" spans="2:3" ht="16.5">
      <c r="B6" s="93" t="s">
        <v>133</v>
      </c>
      <c r="C6" s="93"/>
    </row>
    <row r="7" spans="2:4" ht="15">
      <c r="B7" s="7"/>
      <c r="C7" s="7"/>
      <c r="D7" s="3"/>
    </row>
    <row r="8" spans="2:4" ht="15">
      <c r="B8" s="7"/>
      <c r="C8" s="7"/>
      <c r="D8" s="3"/>
    </row>
    <row r="9" spans="2:4" ht="15">
      <c r="B9" s="7"/>
      <c r="C9" s="7"/>
      <c r="D9" s="3"/>
    </row>
    <row r="10" spans="2:18" s="34" customFormat="1" ht="15">
      <c r="B10" s="35"/>
      <c r="C10" s="35"/>
      <c r="D10" s="151" t="s">
        <v>19</v>
      </c>
      <c r="E10" s="151"/>
      <c r="F10" s="151"/>
      <c r="G10" s="76"/>
      <c r="H10" s="151" t="s">
        <v>27</v>
      </c>
      <c r="I10" s="151"/>
      <c r="J10" s="151"/>
      <c r="L10" s="59"/>
      <c r="M10" s="60"/>
      <c r="N10" s="60"/>
      <c r="O10" s="61"/>
      <c r="P10" s="150"/>
      <c r="Q10" s="150"/>
      <c r="R10" s="150"/>
    </row>
    <row r="11" spans="4:18" s="34" customFormat="1" ht="15">
      <c r="D11" s="151" t="s">
        <v>102</v>
      </c>
      <c r="E11" s="151"/>
      <c r="F11" s="151"/>
      <c r="G11" s="76"/>
      <c r="H11" s="151" t="s">
        <v>135</v>
      </c>
      <c r="I11" s="151"/>
      <c r="J11" s="151"/>
      <c r="K11" s="61"/>
      <c r="L11" s="59"/>
      <c r="M11" s="62"/>
      <c r="N11" s="62"/>
      <c r="O11" s="62"/>
      <c r="P11" s="62"/>
      <c r="Q11" s="62"/>
      <c r="R11" s="62"/>
    </row>
    <row r="12" spans="4:18" s="34" customFormat="1" ht="15">
      <c r="D12" s="76" t="s">
        <v>132</v>
      </c>
      <c r="E12" s="76"/>
      <c r="F12" s="76" t="s">
        <v>134</v>
      </c>
      <c r="G12" s="76"/>
      <c r="H12" s="76" t="str">
        <f>D12</f>
        <v>30.9.12</v>
      </c>
      <c r="I12" s="76"/>
      <c r="J12" s="76" t="str">
        <f>F12</f>
        <v>30.9.11</v>
      </c>
      <c r="K12" s="149"/>
      <c r="L12" s="149"/>
      <c r="M12" s="62"/>
      <c r="N12" s="62"/>
      <c r="O12" s="62"/>
      <c r="P12" s="149"/>
      <c r="Q12" s="149"/>
      <c r="R12" s="62"/>
    </row>
    <row r="13" spans="3:18" s="34" customFormat="1" ht="15">
      <c r="C13" s="38" t="s">
        <v>106</v>
      </c>
      <c r="D13" s="76" t="s">
        <v>0</v>
      </c>
      <c r="E13" s="76"/>
      <c r="F13" s="76" t="s">
        <v>0</v>
      </c>
      <c r="G13" s="76"/>
      <c r="H13" s="76" t="s">
        <v>0</v>
      </c>
      <c r="I13" s="76"/>
      <c r="J13" s="76" t="s">
        <v>0</v>
      </c>
      <c r="K13" s="62"/>
      <c r="L13" s="62"/>
      <c r="M13" s="61"/>
      <c r="N13" s="62"/>
      <c r="O13" s="61"/>
      <c r="P13" s="62"/>
      <c r="Q13" s="62"/>
      <c r="R13" s="62"/>
    </row>
    <row r="14" spans="6:18" s="34" customFormat="1" ht="15">
      <c r="F14" s="40"/>
      <c r="H14" s="40"/>
      <c r="J14" s="40"/>
      <c r="K14" s="61"/>
      <c r="L14" s="61"/>
      <c r="M14" s="61"/>
      <c r="N14" s="61"/>
      <c r="O14" s="61"/>
      <c r="P14" s="62"/>
      <c r="Q14" s="61"/>
      <c r="R14" s="62"/>
    </row>
    <row r="15" spans="2:18" s="63" customFormat="1" ht="15">
      <c r="B15" s="34" t="s">
        <v>1</v>
      </c>
      <c r="C15" s="34"/>
      <c r="D15" s="80">
        <f>H15-46708</f>
        <v>20983</v>
      </c>
      <c r="E15" s="80"/>
      <c r="F15" s="63">
        <v>22122</v>
      </c>
      <c r="G15" s="80"/>
      <c r="H15" s="80">
        <v>67691</v>
      </c>
      <c r="I15" s="80"/>
      <c r="J15" s="80">
        <v>70539</v>
      </c>
      <c r="K15" s="65"/>
      <c r="L15" s="104"/>
      <c r="M15" s="65"/>
      <c r="N15" s="43"/>
      <c r="O15" s="65"/>
      <c r="P15" s="65"/>
      <c r="Q15" s="104"/>
      <c r="R15" s="66"/>
    </row>
    <row r="16" spans="4:18" s="63" customFormat="1" ht="15">
      <c r="D16" s="80"/>
      <c r="E16" s="80"/>
      <c r="G16" s="80"/>
      <c r="H16" s="80"/>
      <c r="I16" s="80"/>
      <c r="J16" s="80"/>
      <c r="K16" s="65"/>
      <c r="L16" s="65"/>
      <c r="M16" s="65"/>
      <c r="N16" s="43"/>
      <c r="O16" s="65"/>
      <c r="P16" s="65"/>
      <c r="Q16" s="65"/>
      <c r="R16" s="66"/>
    </row>
    <row r="17" spans="2:18" s="63" customFormat="1" ht="15">
      <c r="B17" s="34" t="s">
        <v>11</v>
      </c>
      <c r="C17" s="34"/>
      <c r="D17" s="80">
        <f>H17--38828</f>
        <v>-16632</v>
      </c>
      <c r="E17" s="80"/>
      <c r="F17" s="63">
        <v>-18434</v>
      </c>
      <c r="G17" s="80"/>
      <c r="H17" s="80">
        <v>-55460</v>
      </c>
      <c r="I17" s="80"/>
      <c r="J17" s="80">
        <v>-57685</v>
      </c>
      <c r="K17" s="65"/>
      <c r="L17" s="104"/>
      <c r="M17" s="65"/>
      <c r="N17" s="43"/>
      <c r="O17" s="65"/>
      <c r="P17" s="65"/>
      <c r="Q17" s="104"/>
      <c r="R17" s="66"/>
    </row>
    <row r="18" spans="2:18" s="63" customFormat="1" ht="15">
      <c r="B18" s="34"/>
      <c r="C18" s="34"/>
      <c r="D18" s="80"/>
      <c r="E18" s="80"/>
      <c r="G18" s="80"/>
      <c r="H18" s="80"/>
      <c r="I18" s="80"/>
      <c r="J18" s="80"/>
      <c r="K18" s="65"/>
      <c r="L18" s="65"/>
      <c r="M18" s="65"/>
      <c r="N18" s="43"/>
      <c r="O18" s="65"/>
      <c r="P18" s="65"/>
      <c r="Q18" s="65"/>
      <c r="R18" s="66"/>
    </row>
    <row r="19" spans="2:18" s="63" customFormat="1" ht="15">
      <c r="B19" s="34" t="s">
        <v>61</v>
      </c>
      <c r="C19" s="38"/>
      <c r="D19" s="48">
        <f>H19-307</f>
        <v>203</v>
      </c>
      <c r="E19" s="80"/>
      <c r="F19" s="67">
        <v>264</v>
      </c>
      <c r="G19" s="80"/>
      <c r="H19" s="48">
        <v>510</v>
      </c>
      <c r="I19" s="80"/>
      <c r="J19" s="48">
        <v>657</v>
      </c>
      <c r="K19" s="65"/>
      <c r="L19" s="104"/>
      <c r="M19" s="65"/>
      <c r="N19" s="43"/>
      <c r="O19" s="65"/>
      <c r="P19" s="65"/>
      <c r="Q19" s="104"/>
      <c r="R19" s="66"/>
    </row>
    <row r="20" spans="2:18" s="63" customFormat="1" ht="15">
      <c r="B20" s="34"/>
      <c r="C20" s="38"/>
      <c r="D20" s="81"/>
      <c r="E20" s="80"/>
      <c r="F20" s="81"/>
      <c r="G20" s="80"/>
      <c r="H20" s="81"/>
      <c r="I20" s="80"/>
      <c r="J20" s="81"/>
      <c r="K20" s="65"/>
      <c r="L20" s="66"/>
      <c r="M20" s="65"/>
      <c r="N20" s="66"/>
      <c r="O20" s="65"/>
      <c r="P20" s="66"/>
      <c r="Q20" s="65"/>
      <c r="R20" s="66"/>
    </row>
    <row r="21" spans="2:18" s="63" customFormat="1" ht="15">
      <c r="B21" s="34" t="s">
        <v>10</v>
      </c>
      <c r="C21" s="38" t="s">
        <v>107</v>
      </c>
      <c r="D21" s="82">
        <f>SUM(D15:D19)</f>
        <v>4554</v>
      </c>
      <c r="E21" s="80"/>
      <c r="F21" s="82">
        <f>SUM(F15:F19)</f>
        <v>3952</v>
      </c>
      <c r="G21" s="80"/>
      <c r="H21" s="82">
        <f>SUM(H15:H19)</f>
        <v>12741</v>
      </c>
      <c r="I21" s="80"/>
      <c r="J21" s="82">
        <f>SUM(J15:J19)</f>
        <v>13511</v>
      </c>
      <c r="K21" s="65"/>
      <c r="L21" s="104"/>
      <c r="M21" s="65"/>
      <c r="N21" s="66"/>
      <c r="O21" s="65"/>
      <c r="P21" s="65"/>
      <c r="Q21" s="104"/>
      <c r="R21" s="66"/>
    </row>
    <row r="22" spans="2:18" s="63" customFormat="1" ht="15">
      <c r="B22" s="34"/>
      <c r="C22" s="38"/>
      <c r="D22" s="80"/>
      <c r="E22" s="80"/>
      <c r="F22" s="80"/>
      <c r="G22" s="80"/>
      <c r="H22" s="80"/>
      <c r="I22" s="80"/>
      <c r="J22" s="80"/>
      <c r="K22" s="65"/>
      <c r="L22" s="65"/>
      <c r="M22" s="65"/>
      <c r="N22" s="65"/>
      <c r="O22" s="65"/>
      <c r="P22" s="65"/>
      <c r="Q22" s="65"/>
      <c r="R22" s="65"/>
    </row>
    <row r="23" spans="2:18" s="63" customFormat="1" ht="15">
      <c r="B23" s="34" t="s">
        <v>105</v>
      </c>
      <c r="C23" s="38"/>
      <c r="D23" s="48">
        <f>H23--1</f>
        <v>0</v>
      </c>
      <c r="E23" s="80"/>
      <c r="F23" s="67">
        <v>-1</v>
      </c>
      <c r="G23" s="80"/>
      <c r="H23" s="48">
        <v>-1</v>
      </c>
      <c r="I23" s="80"/>
      <c r="J23" s="48">
        <v>-3</v>
      </c>
      <c r="K23" s="65"/>
      <c r="L23" s="66"/>
      <c r="M23" s="65"/>
      <c r="N23" s="65"/>
      <c r="O23" s="65"/>
      <c r="P23" s="66"/>
      <c r="Q23" s="65"/>
      <c r="R23" s="66"/>
    </row>
    <row r="24" spans="2:18" s="63" customFormat="1" ht="15">
      <c r="B24" s="34"/>
      <c r="C24" s="38"/>
      <c r="D24" s="43"/>
      <c r="E24" s="80"/>
      <c r="F24" s="43"/>
      <c r="G24" s="80"/>
      <c r="H24" s="43"/>
      <c r="I24" s="80"/>
      <c r="J24" s="43"/>
      <c r="K24" s="65"/>
      <c r="L24" s="66"/>
      <c r="M24" s="65"/>
      <c r="N24" s="65"/>
      <c r="O24" s="65"/>
      <c r="P24" s="66"/>
      <c r="Q24" s="65"/>
      <c r="R24" s="66"/>
    </row>
    <row r="25" spans="2:18" s="63" customFormat="1" ht="15">
      <c r="B25" s="34" t="s">
        <v>7</v>
      </c>
      <c r="C25" s="38"/>
      <c r="D25" s="82">
        <f>SUM(D21:D23)</f>
        <v>4554</v>
      </c>
      <c r="E25" s="80"/>
      <c r="F25" s="82">
        <f>+F21+F23</f>
        <v>3951</v>
      </c>
      <c r="G25" s="80"/>
      <c r="H25" s="82">
        <f>SUM(H21:H23)</f>
        <v>12740</v>
      </c>
      <c r="I25" s="80"/>
      <c r="J25" s="82">
        <f>+J21+J23</f>
        <v>13508</v>
      </c>
      <c r="K25" s="65"/>
      <c r="L25" s="104"/>
      <c r="M25" s="65"/>
      <c r="N25" s="66"/>
      <c r="O25" s="65"/>
      <c r="P25" s="65"/>
      <c r="Q25" s="104"/>
      <c r="R25" s="66"/>
    </row>
    <row r="26" spans="2:18" s="63" customFormat="1" ht="15">
      <c r="B26" s="34"/>
      <c r="C26" s="38"/>
      <c r="D26" s="82"/>
      <c r="E26" s="80"/>
      <c r="F26" s="82"/>
      <c r="G26" s="80"/>
      <c r="H26" s="82"/>
      <c r="I26" s="80"/>
      <c r="J26" s="82"/>
      <c r="K26" s="65"/>
      <c r="L26" s="66"/>
      <c r="M26" s="65"/>
      <c r="N26" s="66"/>
      <c r="O26" s="65"/>
      <c r="P26" s="66"/>
      <c r="Q26" s="104"/>
      <c r="R26" s="66"/>
    </row>
    <row r="27" spans="2:25" s="63" customFormat="1" ht="15">
      <c r="B27" s="34" t="s">
        <v>2</v>
      </c>
      <c r="C27" s="38" t="s">
        <v>108</v>
      </c>
      <c r="D27" s="48">
        <f>H27--1786</f>
        <v>-720</v>
      </c>
      <c r="E27" s="80"/>
      <c r="F27" s="67">
        <v>-986</v>
      </c>
      <c r="G27" s="80"/>
      <c r="H27" s="48">
        <v>-2506</v>
      </c>
      <c r="I27" s="80"/>
      <c r="J27" s="48">
        <v>-2751</v>
      </c>
      <c r="K27" s="65"/>
      <c r="L27" s="104"/>
      <c r="M27" s="65"/>
      <c r="N27" s="104"/>
      <c r="O27" s="65"/>
      <c r="P27" s="104"/>
      <c r="Q27" s="104"/>
      <c r="R27" s="104"/>
      <c r="S27" s="105"/>
      <c r="T27" s="106"/>
      <c r="U27" s="106"/>
      <c r="V27" s="106"/>
      <c r="W27" s="106"/>
      <c r="Y27" s="105"/>
    </row>
    <row r="28" spans="2:18" s="63" customFormat="1" ht="15">
      <c r="B28" s="34"/>
      <c r="C28" s="38"/>
      <c r="D28" s="81"/>
      <c r="E28" s="43"/>
      <c r="F28" s="81"/>
      <c r="G28" s="43"/>
      <c r="H28" s="81"/>
      <c r="I28" s="43"/>
      <c r="J28" s="83"/>
      <c r="K28" s="61"/>
      <c r="L28" s="69"/>
      <c r="M28" s="65"/>
      <c r="N28" s="66"/>
      <c r="O28" s="65"/>
      <c r="P28" s="66"/>
      <c r="Q28" s="65"/>
      <c r="R28" s="66"/>
    </row>
    <row r="29" spans="2:18" s="63" customFormat="1" ht="15">
      <c r="B29" s="35" t="s">
        <v>115</v>
      </c>
      <c r="C29" s="35"/>
      <c r="D29" s="81">
        <f>SUM(D25:D27)</f>
        <v>3834</v>
      </c>
      <c r="E29" s="43" t="s">
        <v>82</v>
      </c>
      <c r="F29" s="43">
        <f>SUM(F25:F27)</f>
        <v>2965</v>
      </c>
      <c r="G29" s="43"/>
      <c r="H29" s="81">
        <f>SUM(H25:H27)</f>
        <v>10234</v>
      </c>
      <c r="I29" s="43"/>
      <c r="J29" s="43">
        <f>SUM(J25:J27)</f>
        <v>10757</v>
      </c>
      <c r="K29" s="65"/>
      <c r="L29" s="104"/>
      <c r="M29" s="65"/>
      <c r="N29" s="43"/>
      <c r="O29" s="65"/>
      <c r="P29" s="104"/>
      <c r="Q29" s="65"/>
      <c r="R29" s="104"/>
    </row>
    <row r="30" spans="2:18" s="63" customFormat="1" ht="15" hidden="1">
      <c r="B30" s="34" t="s">
        <v>9</v>
      </c>
      <c r="C30" s="34"/>
      <c r="D30" s="48">
        <v>0</v>
      </c>
      <c r="E30" s="80"/>
      <c r="F30" s="84">
        <v>0</v>
      </c>
      <c r="G30" s="80"/>
      <c r="H30" s="84">
        <v>0</v>
      </c>
      <c r="I30" s="80"/>
      <c r="J30" s="84">
        <v>0</v>
      </c>
      <c r="K30" s="61"/>
      <c r="L30" s="61"/>
      <c r="M30" s="65"/>
      <c r="N30" s="66"/>
      <c r="O30" s="65"/>
      <c r="P30" s="66"/>
      <c r="Q30" s="65"/>
      <c r="R30" s="66"/>
    </row>
    <row r="31" spans="2:18" s="63" customFormat="1" ht="15" hidden="1">
      <c r="B31" s="34"/>
      <c r="C31" s="34"/>
      <c r="D31" s="80"/>
      <c r="E31" s="80"/>
      <c r="F31" s="82"/>
      <c r="G31" s="80"/>
      <c r="H31" s="82"/>
      <c r="I31" s="80"/>
      <c r="J31" s="82"/>
      <c r="K31" s="61"/>
      <c r="L31" s="61"/>
      <c r="M31" s="65"/>
      <c r="N31" s="66"/>
      <c r="O31" s="65"/>
      <c r="P31" s="66"/>
      <c r="Q31" s="65"/>
      <c r="R31" s="66"/>
    </row>
    <row r="32" spans="2:18" s="63" customFormat="1" ht="15.75" hidden="1" thickBot="1">
      <c r="B32" s="34" t="s">
        <v>28</v>
      </c>
      <c r="C32" s="34"/>
      <c r="D32" s="85">
        <f>SUM(D29:D30)</f>
        <v>3834</v>
      </c>
      <c r="E32" s="80"/>
      <c r="F32" s="85">
        <f>SUM(F29:F31)</f>
        <v>2965</v>
      </c>
      <c r="G32" s="80"/>
      <c r="H32" s="85">
        <f>SUM(H29:H30)</f>
        <v>10234</v>
      </c>
      <c r="I32" s="80"/>
      <c r="J32" s="85">
        <f>SUM(J28:J31)</f>
        <v>10757</v>
      </c>
      <c r="K32" s="61"/>
      <c r="L32" s="61"/>
      <c r="M32" s="65"/>
      <c r="N32" s="65"/>
      <c r="O32" s="65"/>
      <c r="P32" s="65"/>
      <c r="Q32" s="65"/>
      <c r="R32" s="65"/>
    </row>
    <row r="33" spans="2:18" s="63" customFormat="1" ht="15" hidden="1">
      <c r="B33" s="34"/>
      <c r="C33" s="34"/>
      <c r="D33" s="80"/>
      <c r="E33" s="80"/>
      <c r="F33" s="82"/>
      <c r="G33" s="80"/>
      <c r="H33" s="82"/>
      <c r="I33" s="80"/>
      <c r="J33" s="82"/>
      <c r="K33" s="61"/>
      <c r="L33" s="61"/>
      <c r="M33" s="65"/>
      <c r="N33" s="66"/>
      <c r="O33" s="65"/>
      <c r="P33" s="66"/>
      <c r="Q33" s="65"/>
      <c r="R33" s="66"/>
    </row>
    <row r="34" spans="4:18" s="63" customFormat="1" ht="15">
      <c r="D34" s="80"/>
      <c r="E34" s="80"/>
      <c r="F34" s="81"/>
      <c r="G34" s="80"/>
      <c r="H34" s="82"/>
      <c r="I34" s="80"/>
      <c r="J34" s="82"/>
      <c r="K34" s="61"/>
      <c r="L34" s="103"/>
      <c r="M34" s="65"/>
      <c r="N34" s="103"/>
      <c r="O34" s="65"/>
      <c r="P34" s="103"/>
      <c r="Q34" s="65"/>
      <c r="R34" s="103"/>
    </row>
    <row r="35" spans="2:18" s="63" customFormat="1" ht="15">
      <c r="B35" s="35" t="s">
        <v>112</v>
      </c>
      <c r="C35" s="35"/>
      <c r="D35" s="80"/>
      <c r="E35" s="80"/>
      <c r="F35" s="81"/>
      <c r="G35" s="80"/>
      <c r="H35" s="82"/>
      <c r="I35" s="80"/>
      <c r="J35" s="82"/>
      <c r="K35" s="61"/>
      <c r="L35" s="65"/>
      <c r="M35" s="65"/>
      <c r="N35" s="66"/>
      <c r="O35" s="65"/>
      <c r="P35" s="66"/>
      <c r="Q35" s="65"/>
      <c r="R35" s="66"/>
    </row>
    <row r="36" spans="2:18" s="63" customFormat="1" ht="15">
      <c r="B36" s="34" t="s">
        <v>86</v>
      </c>
      <c r="C36" s="34"/>
      <c r="D36" s="86"/>
      <c r="E36" s="86"/>
      <c r="F36" s="81"/>
      <c r="G36" s="80"/>
      <c r="H36" s="82"/>
      <c r="I36" s="80"/>
      <c r="J36" s="82"/>
      <c r="K36" s="61"/>
      <c r="L36" s="65"/>
      <c r="M36" s="65"/>
      <c r="N36" s="66"/>
      <c r="O36" s="65"/>
      <c r="P36" s="66"/>
      <c r="Q36" s="65"/>
      <c r="R36" s="66"/>
    </row>
    <row r="37" spans="2:18" s="63" customFormat="1" ht="15">
      <c r="B37" s="34" t="s">
        <v>87</v>
      </c>
      <c r="C37" s="34"/>
      <c r="D37" s="87">
        <v>0</v>
      </c>
      <c r="E37" s="86"/>
      <c r="F37" s="87">
        <v>0</v>
      </c>
      <c r="G37" s="80"/>
      <c r="H37" s="84">
        <v>0</v>
      </c>
      <c r="I37" s="80"/>
      <c r="J37" s="84">
        <v>0</v>
      </c>
      <c r="K37" s="65"/>
      <c r="L37" s="65"/>
      <c r="M37" s="65"/>
      <c r="N37" s="66"/>
      <c r="O37" s="65"/>
      <c r="P37" s="66"/>
      <c r="Q37" s="65"/>
      <c r="R37" s="66"/>
    </row>
    <row r="38" spans="4:18" s="63" customFormat="1" ht="15">
      <c r="D38" s="80"/>
      <c r="E38" s="80"/>
      <c r="F38" s="81"/>
      <c r="G38" s="80"/>
      <c r="H38" s="82"/>
      <c r="I38" s="80"/>
      <c r="J38" s="82"/>
      <c r="K38" s="61"/>
      <c r="L38" s="65"/>
      <c r="M38" s="65"/>
      <c r="N38" s="66"/>
      <c r="O38" s="65"/>
      <c r="P38" s="66"/>
      <c r="Q38" s="65"/>
      <c r="R38" s="66"/>
    </row>
    <row r="39" spans="2:18" s="63" customFormat="1" ht="15">
      <c r="B39" s="35" t="s">
        <v>83</v>
      </c>
      <c r="C39" s="35"/>
      <c r="D39" s="86"/>
      <c r="E39" s="86"/>
      <c r="F39" s="81"/>
      <c r="G39" s="80"/>
      <c r="H39" s="82"/>
      <c r="I39" s="80"/>
      <c r="J39" s="82"/>
      <c r="K39" s="34"/>
      <c r="L39" s="65"/>
      <c r="M39" s="65"/>
      <c r="N39" s="66"/>
      <c r="O39" s="65"/>
      <c r="P39" s="66"/>
      <c r="Q39" s="65"/>
      <c r="R39" s="66"/>
    </row>
    <row r="40" spans="2:18" s="63" customFormat="1" ht="15.75" thickBot="1">
      <c r="B40" s="35" t="s">
        <v>116</v>
      </c>
      <c r="C40" s="35"/>
      <c r="D40" s="50">
        <f>D29+D37</f>
        <v>3834</v>
      </c>
      <c r="E40" s="80"/>
      <c r="F40" s="51">
        <f>F29+F37</f>
        <v>2965</v>
      </c>
      <c r="G40" s="88"/>
      <c r="H40" s="107">
        <f>H29+H37</f>
        <v>10234</v>
      </c>
      <c r="I40" s="80"/>
      <c r="J40" s="51">
        <f>J29+J37</f>
        <v>10757</v>
      </c>
      <c r="K40" s="65"/>
      <c r="L40" s="65"/>
      <c r="M40" s="65"/>
      <c r="N40" s="66"/>
      <c r="O40" s="65"/>
      <c r="P40" s="66"/>
      <c r="Q40" s="65"/>
      <c r="R40" s="66"/>
    </row>
    <row r="41" spans="6:18" s="63" customFormat="1" ht="15.75" thickTop="1">
      <c r="F41" s="66"/>
      <c r="H41" s="68"/>
      <c r="J41" s="68"/>
      <c r="K41" s="34"/>
      <c r="L41" s="65"/>
      <c r="M41" s="65"/>
      <c r="N41" s="66"/>
      <c r="O41" s="65"/>
      <c r="P41" s="66"/>
      <c r="Q41" s="65"/>
      <c r="R41" s="66"/>
    </row>
    <row r="42" spans="2:18" s="63" customFormat="1" ht="15">
      <c r="B42" s="78" t="s">
        <v>103</v>
      </c>
      <c r="C42" s="78"/>
      <c r="F42" s="66"/>
      <c r="H42" s="68"/>
      <c r="J42" s="68"/>
      <c r="K42" s="34"/>
      <c r="L42" s="65"/>
      <c r="M42" s="65"/>
      <c r="N42" s="66"/>
      <c r="O42" s="65"/>
      <c r="P42" s="66"/>
      <c r="Q42" s="65"/>
      <c r="R42" s="66"/>
    </row>
    <row r="43" spans="2:18" s="63" customFormat="1" ht="15">
      <c r="B43" s="78" t="s">
        <v>104</v>
      </c>
      <c r="C43" s="78"/>
      <c r="F43" s="66"/>
      <c r="H43" s="68"/>
      <c r="J43" s="68"/>
      <c r="K43" s="34"/>
      <c r="L43" s="65"/>
      <c r="M43" s="65"/>
      <c r="N43" s="66"/>
      <c r="O43" s="65"/>
      <c r="P43" s="66"/>
      <c r="Q43" s="65"/>
      <c r="R43" s="66"/>
    </row>
    <row r="44" spans="2:18" s="63" customFormat="1" ht="15">
      <c r="B44" s="77" t="s">
        <v>93</v>
      </c>
      <c r="C44" s="38" t="s">
        <v>125</v>
      </c>
      <c r="D44" s="57">
        <f>D29/SOFP!C28*100</f>
        <v>5.52</v>
      </c>
      <c r="E44" s="65"/>
      <c r="F44" s="57">
        <v>4.8</v>
      </c>
      <c r="G44" s="79"/>
      <c r="H44" s="108">
        <f>H40/SOFP!C28*100</f>
        <v>14.72</v>
      </c>
      <c r="I44" s="65"/>
      <c r="J44" s="57">
        <v>17.4</v>
      </c>
      <c r="K44" s="72"/>
      <c r="L44" s="73"/>
      <c r="M44" s="65"/>
      <c r="N44" s="74"/>
      <c r="O44" s="65"/>
      <c r="P44" s="57"/>
      <c r="Q44" s="65"/>
      <c r="R44" s="69"/>
    </row>
    <row r="45" spans="2:18" s="63" customFormat="1" ht="7.5" customHeight="1">
      <c r="B45" s="34"/>
      <c r="C45" s="34"/>
      <c r="H45" s="66"/>
      <c r="L45" s="61"/>
      <c r="M45" s="65"/>
      <c r="N45" s="66"/>
      <c r="O45" s="65"/>
      <c r="P45" s="66"/>
      <c r="Q45" s="65"/>
      <c r="R45" s="66"/>
    </row>
    <row r="46" spans="2:18" s="63" customFormat="1" ht="15.75" thickBot="1">
      <c r="B46" s="34" t="s">
        <v>94</v>
      </c>
      <c r="C46" s="38" t="s">
        <v>125</v>
      </c>
      <c r="D46" s="145">
        <v>5.42</v>
      </c>
      <c r="F46" s="75">
        <v>4.74</v>
      </c>
      <c r="G46" s="72"/>
      <c r="H46" s="145">
        <v>14.5</v>
      </c>
      <c r="J46" s="75">
        <v>17.28</v>
      </c>
      <c r="K46" s="72"/>
      <c r="L46" s="61"/>
      <c r="M46" s="65"/>
      <c r="N46" s="66"/>
      <c r="O46" s="65"/>
      <c r="P46" s="57"/>
      <c r="Q46" s="65"/>
      <c r="R46" s="66"/>
    </row>
    <row r="47" spans="6:10" s="63" customFormat="1" ht="15.75" thickTop="1">
      <c r="F47" s="68"/>
      <c r="H47" s="68"/>
      <c r="J47" s="68"/>
    </row>
    <row r="48" spans="6:10" s="63" customFormat="1" ht="15">
      <c r="F48" s="68"/>
      <c r="H48" s="68"/>
      <c r="J48" s="68"/>
    </row>
    <row r="49" spans="6:10" s="63" customFormat="1" ht="15">
      <c r="F49" s="68"/>
      <c r="H49" s="68"/>
      <c r="J49" s="68"/>
    </row>
    <row r="50" spans="6:10" s="63" customFormat="1" ht="15">
      <c r="F50" s="68"/>
      <c r="H50" s="68"/>
      <c r="J50" s="68"/>
    </row>
    <row r="51" spans="6:10" s="63" customFormat="1" ht="15">
      <c r="F51" s="68"/>
      <c r="H51" s="68"/>
      <c r="J51" s="68"/>
    </row>
    <row r="52" spans="6:10" s="63" customFormat="1" ht="15">
      <c r="F52" s="68"/>
      <c r="H52" s="68"/>
      <c r="J52" s="68"/>
    </row>
    <row r="53" spans="6:10" s="63" customFormat="1" ht="15">
      <c r="F53" s="68"/>
      <c r="H53" s="68"/>
      <c r="J53" s="68"/>
    </row>
    <row r="54" spans="6:10" s="63" customFormat="1" ht="15">
      <c r="F54" s="68"/>
      <c r="H54" s="68"/>
      <c r="J54" s="68"/>
    </row>
    <row r="55" spans="6:10" s="63" customFormat="1" ht="15">
      <c r="F55" s="68"/>
      <c r="H55" s="68"/>
      <c r="J55" s="68"/>
    </row>
    <row r="56" spans="6:10" s="63" customFormat="1" ht="15">
      <c r="F56" s="68"/>
      <c r="H56" s="68"/>
      <c r="J56" s="68"/>
    </row>
    <row r="57" spans="6:10" s="63" customFormat="1" ht="15">
      <c r="F57" s="68"/>
      <c r="H57" s="68"/>
      <c r="J57" s="68"/>
    </row>
    <row r="58" s="63" customFormat="1" ht="12.75" customHeight="1"/>
    <row r="59" spans="2:10" ht="15">
      <c r="B59" s="148" t="s">
        <v>126</v>
      </c>
      <c r="C59" s="148"/>
      <c r="D59" s="148"/>
      <c r="E59" s="148"/>
      <c r="F59" s="148"/>
      <c r="G59" s="148"/>
      <c r="H59" s="148"/>
      <c r="I59" s="148"/>
      <c r="J59" s="148"/>
    </row>
    <row r="60" spans="2:11" ht="15">
      <c r="B60" s="148"/>
      <c r="C60" s="148"/>
      <c r="D60" s="148"/>
      <c r="E60" s="148"/>
      <c r="F60" s="148"/>
      <c r="G60" s="148"/>
      <c r="H60" s="148"/>
      <c r="I60" s="148"/>
      <c r="J60" s="148"/>
      <c r="K60" s="112"/>
    </row>
    <row r="61" ht="15">
      <c r="K61" s="112"/>
    </row>
    <row r="62" ht="15">
      <c r="J62" s="8" t="s">
        <v>37</v>
      </c>
    </row>
  </sheetData>
  <sheetProtection/>
  <mergeCells count="8">
    <mergeCell ref="B59:J60"/>
    <mergeCell ref="D10:F10"/>
    <mergeCell ref="D11:F11"/>
    <mergeCell ref="H11:J11"/>
    <mergeCell ref="K12:L12"/>
    <mergeCell ref="P12:Q12"/>
    <mergeCell ref="P10:R10"/>
    <mergeCell ref="H10:J10"/>
  </mergeCells>
  <printOptions/>
  <pageMargins left="1.22" right="0.24" top="0.28" bottom="0.5" header="0.23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5"/>
  <sheetViews>
    <sheetView view="pageBreakPreview" zoomScaleSheetLayoutView="100" zoomScalePageLayoutView="0" workbookViewId="0" topLeftCell="A1">
      <selection activeCell="A49" sqref="A49"/>
    </sheetView>
  </sheetViews>
  <sheetFormatPr defaultColWidth="9.140625" defaultRowHeight="12.75"/>
  <cols>
    <col min="1" max="1" width="30.57421875" style="2" customWidth="1"/>
    <col min="2" max="4" width="11.7109375" style="1" customWidth="1"/>
    <col min="5" max="5" width="12.00390625" style="1" customWidth="1"/>
    <col min="6" max="6" width="11.7109375" style="1" customWidth="1"/>
    <col min="7" max="8" width="9.140625" style="2" customWidth="1"/>
    <col min="9" max="10" width="9.140625" style="1" customWidth="1"/>
    <col min="11" max="16384" width="9.140625" style="2" customWidth="1"/>
  </cols>
  <sheetData>
    <row r="2" ht="16.5">
      <c r="A2" s="89" t="str">
        <f>SOCI!B2</f>
        <v>ENG KAH CORPORATION BERHAD</v>
      </c>
    </row>
    <row r="3" ht="16.5">
      <c r="A3" s="89" t="str">
        <f>SOCI!B3</f>
        <v>Company No. 435649-H</v>
      </c>
    </row>
    <row r="4" ht="16.5">
      <c r="A4" s="92"/>
    </row>
    <row r="5" ht="16.5">
      <c r="A5" s="93" t="s">
        <v>3</v>
      </c>
    </row>
    <row r="6" ht="16.5">
      <c r="A6" s="91" t="str">
        <f>SOCI!B6</f>
        <v>For the 9 months period ended 30 September 2012 - Unaudited</v>
      </c>
    </row>
    <row r="7" ht="12.75">
      <c r="A7" s="7"/>
    </row>
    <row r="8" ht="12.75">
      <c r="A8" s="7"/>
    </row>
    <row r="9" spans="1:7" ht="15.75">
      <c r="A9" s="7"/>
      <c r="B9" s="154" t="s">
        <v>136</v>
      </c>
      <c r="C9" s="154"/>
      <c r="D9" s="154"/>
      <c r="E9" s="154"/>
      <c r="F9" s="154"/>
      <c r="G9" s="137"/>
    </row>
    <row r="10" ht="7.5" customHeight="1">
      <c r="A10" s="7"/>
    </row>
    <row r="11" spans="1:6" ht="15">
      <c r="A11" s="34"/>
      <c r="B11" s="63"/>
      <c r="C11" s="152" t="s">
        <v>122</v>
      </c>
      <c r="D11" s="153"/>
      <c r="E11" s="127" t="s">
        <v>62</v>
      </c>
      <c r="F11" s="63"/>
    </row>
    <row r="12" spans="1:12" ht="15">
      <c r="A12" s="34"/>
      <c r="B12" s="94" t="s">
        <v>4</v>
      </c>
      <c r="C12" s="94" t="s">
        <v>4</v>
      </c>
      <c r="D12" s="94" t="s">
        <v>41</v>
      </c>
      <c r="E12" s="94" t="s">
        <v>29</v>
      </c>
      <c r="F12" s="94" t="s">
        <v>6</v>
      </c>
      <c r="G12" s="3"/>
      <c r="H12" s="15"/>
      <c r="I12" s="6"/>
      <c r="J12" s="6"/>
      <c r="K12" s="15"/>
      <c r="L12" s="15"/>
    </row>
    <row r="13" spans="1:12" ht="15">
      <c r="A13" s="34"/>
      <c r="B13" s="94" t="s">
        <v>5</v>
      </c>
      <c r="C13" s="94" t="s">
        <v>18</v>
      </c>
      <c r="D13" s="94" t="s">
        <v>42</v>
      </c>
      <c r="E13" s="94" t="s">
        <v>33</v>
      </c>
      <c r="F13" s="94" t="s">
        <v>57</v>
      </c>
      <c r="G13" s="3"/>
      <c r="H13" s="15"/>
      <c r="I13" s="123"/>
      <c r="J13" s="123"/>
      <c r="K13" s="15"/>
      <c r="L13" s="15"/>
    </row>
    <row r="14" spans="1:12" ht="15">
      <c r="A14" s="34"/>
      <c r="B14" s="94" t="s">
        <v>0</v>
      </c>
      <c r="C14" s="94" t="s">
        <v>0</v>
      </c>
      <c r="D14" s="94" t="s">
        <v>0</v>
      </c>
      <c r="E14" s="94" t="s">
        <v>0</v>
      </c>
      <c r="F14" s="94" t="s">
        <v>0</v>
      </c>
      <c r="G14" s="3"/>
      <c r="H14" s="15"/>
      <c r="I14" s="6"/>
      <c r="J14" s="6"/>
      <c r="K14" s="15"/>
      <c r="L14" s="15"/>
    </row>
    <row r="15" spans="1:12" ht="15">
      <c r="A15" s="95"/>
      <c r="B15" s="68"/>
      <c r="C15" s="68"/>
      <c r="D15" s="68"/>
      <c r="E15" s="68"/>
      <c r="F15" s="68"/>
      <c r="G15" s="3"/>
      <c r="H15" s="15"/>
      <c r="I15" s="6"/>
      <c r="J15" s="6"/>
      <c r="K15" s="15"/>
      <c r="L15" s="15"/>
    </row>
    <row r="16" spans="1:12" ht="15">
      <c r="A16" s="35" t="s">
        <v>114</v>
      </c>
      <c r="B16" s="97">
        <f>B49</f>
        <v>61828</v>
      </c>
      <c r="C16" s="97">
        <f>C49</f>
        <v>1868</v>
      </c>
      <c r="D16" s="97">
        <v>8</v>
      </c>
      <c r="E16" s="97">
        <v>13005</v>
      </c>
      <c r="F16" s="63">
        <f>SUM(B16:E16)</f>
        <v>76709</v>
      </c>
      <c r="H16" s="15"/>
      <c r="I16" s="6"/>
      <c r="J16" s="6"/>
      <c r="K16" s="15"/>
      <c r="L16" s="15"/>
    </row>
    <row r="17" spans="1:12" ht="15">
      <c r="A17" s="34"/>
      <c r="B17" s="97"/>
      <c r="C17" s="97"/>
      <c r="D17" s="97"/>
      <c r="E17" s="97"/>
      <c r="F17" s="63"/>
      <c r="H17" s="15"/>
      <c r="I17" s="6"/>
      <c r="J17" s="6"/>
      <c r="K17" s="15"/>
      <c r="L17" s="15"/>
    </row>
    <row r="18" spans="1:12" ht="15">
      <c r="A18" s="34" t="s">
        <v>83</v>
      </c>
      <c r="B18" s="68"/>
      <c r="C18" s="68"/>
      <c r="D18" s="63"/>
      <c r="E18" s="63"/>
      <c r="F18" s="63"/>
      <c r="H18" s="15"/>
      <c r="I18" s="6"/>
      <c r="J18" s="6"/>
      <c r="K18" s="15"/>
      <c r="L18" s="15"/>
    </row>
    <row r="19" spans="1:12" ht="15">
      <c r="A19" s="34" t="s">
        <v>120</v>
      </c>
      <c r="B19" s="47">
        <v>0</v>
      </c>
      <c r="C19" s="47">
        <v>0</v>
      </c>
      <c r="D19" s="47">
        <f>SOCI!H37</f>
        <v>0</v>
      </c>
      <c r="E19" s="65">
        <f>SOCI!H29</f>
        <v>10234</v>
      </c>
      <c r="F19" s="65">
        <f>SUM(B19:E19)</f>
        <v>10234</v>
      </c>
      <c r="H19" s="15"/>
      <c r="I19" s="6"/>
      <c r="J19" s="6"/>
      <c r="K19" s="15"/>
      <c r="L19" s="15"/>
    </row>
    <row r="20" spans="1:12" ht="15">
      <c r="A20" s="34"/>
      <c r="B20" s="66"/>
      <c r="C20" s="66"/>
      <c r="D20" s="66"/>
      <c r="E20" s="65"/>
      <c r="F20" s="65"/>
      <c r="H20" s="15"/>
      <c r="I20" s="6"/>
      <c r="J20" s="6"/>
      <c r="K20" s="15"/>
      <c r="L20" s="15"/>
    </row>
    <row r="21" spans="1:12" ht="15">
      <c r="A21" s="113" t="s">
        <v>137</v>
      </c>
      <c r="B21" s="65"/>
      <c r="C21" s="65"/>
      <c r="D21" s="65"/>
      <c r="E21" s="65"/>
      <c r="F21" s="65"/>
      <c r="H21" s="15"/>
      <c r="I21" s="6"/>
      <c r="J21" s="6"/>
      <c r="K21" s="15"/>
      <c r="L21" s="15"/>
    </row>
    <row r="22" spans="1:12" ht="15">
      <c r="A22" s="34" t="s">
        <v>123</v>
      </c>
      <c r="B22" s="129">
        <v>0</v>
      </c>
      <c r="C22" s="130">
        <v>0</v>
      </c>
      <c r="D22" s="130">
        <v>0</v>
      </c>
      <c r="E22" s="131">
        <v>-10888</v>
      </c>
      <c r="F22" s="132">
        <f>SUM(B22:E22)</f>
        <v>-10888</v>
      </c>
      <c r="H22" s="15"/>
      <c r="I22" s="6"/>
      <c r="J22" s="6"/>
      <c r="K22" s="15"/>
      <c r="L22" s="15"/>
    </row>
    <row r="23" spans="1:12" ht="6" customHeight="1">
      <c r="A23" s="34"/>
      <c r="B23" s="138"/>
      <c r="C23" s="47"/>
      <c r="D23" s="47"/>
      <c r="E23" s="65"/>
      <c r="F23" s="134"/>
      <c r="H23" s="15"/>
      <c r="I23" s="6"/>
      <c r="J23" s="6"/>
      <c r="K23" s="15"/>
      <c r="L23" s="15"/>
    </row>
    <row r="24" spans="1:12" ht="15">
      <c r="A24" s="34" t="s">
        <v>148</v>
      </c>
      <c r="B24" s="140"/>
      <c r="C24" s="6"/>
      <c r="D24" s="6"/>
      <c r="E24" s="6"/>
      <c r="F24" s="141"/>
      <c r="H24" s="15"/>
      <c r="I24" s="6"/>
      <c r="J24" s="6"/>
      <c r="K24" s="15"/>
      <c r="L24" s="15"/>
    </row>
    <row r="25" spans="1:12" ht="15">
      <c r="A25" s="34" t="s">
        <v>149</v>
      </c>
      <c r="B25" s="138">
        <v>1371</v>
      </c>
      <c r="C25" s="47">
        <v>1859</v>
      </c>
      <c r="D25" s="47">
        <v>0</v>
      </c>
      <c r="E25" s="47">
        <v>0</v>
      </c>
      <c r="F25" s="134">
        <f>SUM(B25:E25)</f>
        <v>3230</v>
      </c>
      <c r="H25" s="15"/>
      <c r="I25" s="6"/>
      <c r="J25" s="6"/>
      <c r="K25" s="15"/>
      <c r="L25" s="15"/>
    </row>
    <row r="26" spans="1:12" ht="6" customHeight="1">
      <c r="A26" s="34"/>
      <c r="B26" s="138"/>
      <c r="C26" s="47"/>
      <c r="D26" s="47"/>
      <c r="E26" s="65"/>
      <c r="F26" s="134"/>
      <c r="H26" s="15"/>
      <c r="I26" s="6"/>
      <c r="J26" s="6"/>
      <c r="K26" s="15"/>
      <c r="L26" s="15"/>
    </row>
    <row r="27" spans="1:12" ht="15">
      <c r="A27" s="34" t="s">
        <v>156</v>
      </c>
      <c r="B27" s="138"/>
      <c r="C27" s="47"/>
      <c r="D27" s="47"/>
      <c r="E27" s="65"/>
      <c r="F27" s="139"/>
      <c r="H27" s="15"/>
      <c r="I27" s="6"/>
      <c r="J27" s="6"/>
      <c r="K27" s="15"/>
      <c r="L27" s="15"/>
    </row>
    <row r="28" spans="1:12" ht="15">
      <c r="A28" s="34" t="s">
        <v>157</v>
      </c>
      <c r="B28" s="138">
        <v>6320</v>
      </c>
      <c r="C28" s="47">
        <v>-3521</v>
      </c>
      <c r="D28" s="47">
        <v>0</v>
      </c>
      <c r="E28" s="65">
        <v>-2799</v>
      </c>
      <c r="F28" s="139">
        <f>SUM(B28:E28)</f>
        <v>0</v>
      </c>
      <c r="H28" s="15"/>
      <c r="I28" s="6"/>
      <c r="J28" s="6"/>
      <c r="K28" s="15"/>
      <c r="L28" s="15"/>
    </row>
    <row r="29" spans="1:12" ht="6" customHeight="1">
      <c r="A29" s="34"/>
      <c r="B29" s="138"/>
      <c r="C29" s="47"/>
      <c r="D29" s="47"/>
      <c r="E29" s="65"/>
      <c r="F29" s="134"/>
      <c r="H29" s="15"/>
      <c r="I29" s="6"/>
      <c r="J29" s="6"/>
      <c r="K29" s="15"/>
      <c r="L29" s="15"/>
    </row>
    <row r="30" spans="1:12" ht="15">
      <c r="A30" s="34" t="s">
        <v>150</v>
      </c>
      <c r="B30" s="135">
        <v>0</v>
      </c>
      <c r="C30" s="41">
        <v>-206</v>
      </c>
      <c r="D30" s="41">
        <v>0</v>
      </c>
      <c r="E30" s="41">
        <v>0</v>
      </c>
      <c r="F30" s="136">
        <f>SUM(B30:E30)</f>
        <v>-206</v>
      </c>
      <c r="H30" s="15"/>
      <c r="I30" s="6"/>
      <c r="J30" s="6"/>
      <c r="K30" s="15"/>
      <c r="L30" s="15"/>
    </row>
    <row r="31" spans="1:12" ht="6" customHeight="1">
      <c r="A31" s="34"/>
      <c r="B31" s="47"/>
      <c r="C31" s="47"/>
      <c r="D31" s="47"/>
      <c r="E31" s="65"/>
      <c r="F31" s="65"/>
      <c r="H31" s="15"/>
      <c r="I31" s="6"/>
      <c r="J31" s="6"/>
      <c r="K31" s="15"/>
      <c r="L31" s="15"/>
    </row>
    <row r="32" spans="1:12" ht="15">
      <c r="A32" s="34" t="s">
        <v>128</v>
      </c>
      <c r="B32" s="41">
        <f>SUM(B22:B30)</f>
        <v>7691</v>
      </c>
      <c r="C32" s="41">
        <f>SUM(C22:C30)</f>
        <v>-1868</v>
      </c>
      <c r="D32" s="41">
        <f>SUM(D22:D30)</f>
        <v>0</v>
      </c>
      <c r="E32" s="41">
        <f>SUM(E22:E30)</f>
        <v>-13687</v>
      </c>
      <c r="F32" s="41">
        <f>SUM(F22:F30)</f>
        <v>-7864</v>
      </c>
      <c r="H32" s="15"/>
      <c r="I32" s="6"/>
      <c r="J32" s="6"/>
      <c r="K32" s="15"/>
      <c r="L32" s="15"/>
    </row>
    <row r="33" spans="1:12" ht="9" customHeight="1">
      <c r="A33" s="34"/>
      <c r="B33" s="66"/>
      <c r="C33" s="66"/>
      <c r="D33" s="65"/>
      <c r="E33" s="65"/>
      <c r="F33" s="65"/>
      <c r="H33" s="15"/>
      <c r="I33" s="6"/>
      <c r="J33" s="6"/>
      <c r="K33" s="15"/>
      <c r="L33" s="15"/>
    </row>
    <row r="34" spans="1:12" ht="15.75" thickBot="1">
      <c r="A34" s="35" t="s">
        <v>139</v>
      </c>
      <c r="B34" s="70">
        <f>B16+B19+B32</f>
        <v>69519</v>
      </c>
      <c r="C34" s="70">
        <f>C16+C19+C32</f>
        <v>0</v>
      </c>
      <c r="D34" s="70">
        <f>D16+D19+D32</f>
        <v>8</v>
      </c>
      <c r="E34" s="70">
        <f>E16+E19+E32</f>
        <v>9552</v>
      </c>
      <c r="F34" s="70">
        <f>F16+F19+F32</f>
        <v>79079</v>
      </c>
      <c r="G34" s="128">
        <f>F34-SOFP!C32</f>
        <v>0</v>
      </c>
      <c r="H34" s="15"/>
      <c r="I34" s="6"/>
      <c r="J34" s="6"/>
      <c r="K34" s="15"/>
      <c r="L34" s="15"/>
    </row>
    <row r="35" spans="1:12" ht="15.75" thickTop="1">
      <c r="A35" s="34"/>
      <c r="B35" s="65"/>
      <c r="C35" s="65"/>
      <c r="D35" s="65"/>
      <c r="E35" s="65"/>
      <c r="F35" s="65"/>
      <c r="G35" s="15"/>
      <c r="H35" s="15"/>
      <c r="I35" s="6"/>
      <c r="J35" s="6"/>
      <c r="K35" s="15"/>
      <c r="L35" s="15"/>
    </row>
    <row r="36" spans="1:12" ht="15">
      <c r="A36" s="34"/>
      <c r="B36" s="65"/>
      <c r="C36" s="65"/>
      <c r="D36" s="65"/>
      <c r="E36" s="65"/>
      <c r="F36" s="65"/>
      <c r="G36" s="15"/>
      <c r="H36" s="15"/>
      <c r="I36" s="6"/>
      <c r="J36" s="6"/>
      <c r="K36" s="15"/>
      <c r="L36" s="15"/>
    </row>
    <row r="37" spans="1:12" ht="15">
      <c r="A37" s="35" t="s">
        <v>113</v>
      </c>
      <c r="B37" s="97">
        <v>61828</v>
      </c>
      <c r="C37" s="97">
        <v>1868</v>
      </c>
      <c r="D37" s="97">
        <v>13</v>
      </c>
      <c r="E37" s="97">
        <v>14099</v>
      </c>
      <c r="F37" s="63">
        <f>SUM(B37:E37)</f>
        <v>77808</v>
      </c>
      <c r="H37" s="15"/>
      <c r="I37" s="6"/>
      <c r="J37" s="6"/>
      <c r="K37" s="15"/>
      <c r="L37" s="15"/>
    </row>
    <row r="38" spans="1:12" ht="15">
      <c r="A38" s="34"/>
      <c r="B38" s="97"/>
      <c r="C38" s="63"/>
      <c r="D38" s="63"/>
      <c r="E38" s="63"/>
      <c r="F38" s="63"/>
      <c r="H38" s="15"/>
      <c r="I38" s="6"/>
      <c r="J38" s="6"/>
      <c r="K38" s="15"/>
      <c r="L38" s="15"/>
    </row>
    <row r="39" spans="1:12" ht="15">
      <c r="A39" s="34" t="s">
        <v>83</v>
      </c>
      <c r="B39" s="97"/>
      <c r="C39" s="63"/>
      <c r="D39" s="63"/>
      <c r="E39" s="63"/>
      <c r="F39" s="63"/>
      <c r="H39" s="15"/>
      <c r="I39" s="6"/>
      <c r="J39" s="6"/>
      <c r="K39" s="15"/>
      <c r="L39" s="15"/>
    </row>
    <row r="40" spans="1:12" ht="15">
      <c r="A40" s="34" t="s">
        <v>120</v>
      </c>
      <c r="B40" s="47">
        <v>0</v>
      </c>
      <c r="C40" s="47">
        <v>0</v>
      </c>
      <c r="D40" s="47">
        <f>SOCI!J37</f>
        <v>0</v>
      </c>
      <c r="E40" s="65">
        <f>SOCI!J29</f>
        <v>10757</v>
      </c>
      <c r="F40" s="65">
        <f>SUM(B40:E40)</f>
        <v>10757</v>
      </c>
      <c r="H40" s="15"/>
      <c r="I40" s="6"/>
      <c r="J40" s="6"/>
      <c r="K40" s="15"/>
      <c r="L40" s="15"/>
    </row>
    <row r="41" spans="1:12" ht="15">
      <c r="A41" s="34"/>
      <c r="B41" s="65"/>
      <c r="C41" s="65"/>
      <c r="D41" s="65"/>
      <c r="E41" s="65"/>
      <c r="F41" s="65"/>
      <c r="H41" s="15"/>
      <c r="I41" s="6"/>
      <c r="J41" s="6"/>
      <c r="K41" s="15"/>
      <c r="L41" s="15"/>
    </row>
    <row r="42" spans="1:12" ht="15">
      <c r="A42" s="113" t="s">
        <v>138</v>
      </c>
      <c r="B42" s="65"/>
      <c r="C42" s="65"/>
      <c r="D42" s="65"/>
      <c r="E42" s="65"/>
      <c r="F42" s="65"/>
      <c r="H42" s="15"/>
      <c r="I42" s="6"/>
      <c r="J42" s="6"/>
      <c r="K42" s="15"/>
      <c r="L42" s="15"/>
    </row>
    <row r="43" spans="1:12" ht="15">
      <c r="A43" s="34" t="s">
        <v>123</v>
      </c>
      <c r="B43" s="129">
        <v>0</v>
      </c>
      <c r="C43" s="130">
        <v>0</v>
      </c>
      <c r="D43" s="130">
        <f>SOCI!H52</f>
        <v>0</v>
      </c>
      <c r="E43" s="131">
        <v>-10820</v>
      </c>
      <c r="F43" s="132">
        <f>SUM(B43:E43)</f>
        <v>-10820</v>
      </c>
      <c r="G43" s="144"/>
      <c r="H43" s="15"/>
      <c r="I43" s="6"/>
      <c r="J43" s="6"/>
      <c r="K43" s="15"/>
      <c r="L43" s="15"/>
    </row>
    <row r="44" spans="1:12" ht="5.25" customHeight="1">
      <c r="A44" s="34"/>
      <c r="B44" s="133"/>
      <c r="C44" s="65"/>
      <c r="D44" s="65"/>
      <c r="E44" s="65"/>
      <c r="F44" s="134"/>
      <c r="H44" s="15"/>
      <c r="I44" s="6"/>
      <c r="J44" s="6"/>
      <c r="K44" s="15"/>
      <c r="L44" s="15"/>
    </row>
    <row r="45" spans="1:12" ht="15">
      <c r="A45" s="34" t="s">
        <v>60</v>
      </c>
      <c r="B45" s="135">
        <v>0</v>
      </c>
      <c r="C45" s="41">
        <v>0</v>
      </c>
      <c r="D45" s="67">
        <v>-5</v>
      </c>
      <c r="E45" s="41">
        <v>0</v>
      </c>
      <c r="F45" s="136">
        <f>SUM(B45:E45)</f>
        <v>-5</v>
      </c>
      <c r="H45" s="124"/>
      <c r="I45" s="6"/>
      <c r="J45" s="6"/>
      <c r="K45" s="15"/>
      <c r="L45" s="15"/>
    </row>
    <row r="46" spans="1:12" ht="6" customHeight="1">
      <c r="A46" s="34"/>
      <c r="B46" s="130"/>
      <c r="C46" s="130"/>
      <c r="D46" s="131"/>
      <c r="E46" s="130"/>
      <c r="F46" s="131"/>
      <c r="H46" s="124"/>
      <c r="I46" s="6"/>
      <c r="J46" s="6"/>
      <c r="K46" s="15"/>
      <c r="L46" s="15"/>
    </row>
    <row r="47" spans="1:12" ht="15">
      <c r="A47" s="34" t="s">
        <v>128</v>
      </c>
      <c r="B47" s="41">
        <f>SUM(B43:B45)</f>
        <v>0</v>
      </c>
      <c r="C47" s="41">
        <f>SUM(C43:C45)</f>
        <v>0</v>
      </c>
      <c r="D47" s="67">
        <f>SUM(D43:D45)</f>
        <v>-5</v>
      </c>
      <c r="E47" s="41">
        <f>SUM(E43:E45)</f>
        <v>-10820</v>
      </c>
      <c r="F47" s="67">
        <f>SUM(B47:E47)</f>
        <v>-10825</v>
      </c>
      <c r="H47" s="124"/>
      <c r="I47" s="6"/>
      <c r="J47" s="6"/>
      <c r="K47" s="15"/>
      <c r="L47" s="15"/>
    </row>
    <row r="48" spans="1:19" ht="9.75" customHeight="1">
      <c r="A48" s="34"/>
      <c r="B48" s="65"/>
      <c r="C48" s="65"/>
      <c r="D48" s="65"/>
      <c r="E48" s="65"/>
      <c r="F48" s="65"/>
      <c r="H48" s="15"/>
      <c r="I48" s="6"/>
      <c r="J48" s="6"/>
      <c r="K48" s="125"/>
      <c r="L48" s="125"/>
      <c r="M48" s="32"/>
      <c r="N48" s="32"/>
      <c r="O48" s="32"/>
      <c r="P48" s="32"/>
      <c r="Q48" s="32"/>
      <c r="R48" s="32"/>
      <c r="S48" s="32"/>
    </row>
    <row r="49" spans="1:19" ht="15.75" thickBot="1">
      <c r="A49" s="35" t="s">
        <v>151</v>
      </c>
      <c r="B49" s="71">
        <f>B47+B40+B37</f>
        <v>61828</v>
      </c>
      <c r="C49" s="71">
        <f>C47+C40+C37</f>
        <v>1868</v>
      </c>
      <c r="D49" s="71">
        <f>D47+D40+D37</f>
        <v>8</v>
      </c>
      <c r="E49" s="71">
        <f>E47+E40+E37</f>
        <v>14036</v>
      </c>
      <c r="F49" s="71">
        <f>F47+F40+F37</f>
        <v>77740</v>
      </c>
      <c r="H49" s="15"/>
      <c r="I49" s="6"/>
      <c r="J49" s="6"/>
      <c r="K49" s="125"/>
      <c r="L49" s="125"/>
      <c r="M49" s="32"/>
      <c r="N49" s="32"/>
      <c r="O49" s="32"/>
      <c r="P49" s="32"/>
      <c r="Q49" s="32"/>
      <c r="R49" s="32"/>
      <c r="S49" s="32"/>
    </row>
    <row r="50" spans="2:12" ht="12.75">
      <c r="B50" s="6"/>
      <c r="C50" s="6"/>
      <c r="D50" s="6"/>
      <c r="E50" s="6"/>
      <c r="F50" s="6"/>
      <c r="H50" s="15"/>
      <c r="I50" s="6"/>
      <c r="J50" s="6"/>
      <c r="K50" s="15"/>
      <c r="L50" s="15"/>
    </row>
    <row r="51" spans="2:12" ht="16.5" customHeight="1">
      <c r="B51" s="6"/>
      <c r="C51" s="6"/>
      <c r="D51" s="6"/>
      <c r="E51" s="6"/>
      <c r="F51" s="6"/>
      <c r="H51" s="15"/>
      <c r="I51" s="6"/>
      <c r="J51" s="6"/>
      <c r="K51" s="15"/>
      <c r="L51" s="15"/>
    </row>
    <row r="52" spans="1:9" ht="12.75" customHeight="1">
      <c r="A52" s="148" t="s">
        <v>129</v>
      </c>
      <c r="B52" s="148"/>
      <c r="C52" s="148"/>
      <c r="D52" s="148"/>
      <c r="E52" s="148"/>
      <c r="F52" s="148"/>
      <c r="G52" s="33"/>
      <c r="H52" s="33"/>
      <c r="I52" s="114"/>
    </row>
    <row r="53" spans="1:9" ht="12.75" customHeight="1">
      <c r="A53" s="148"/>
      <c r="B53" s="148"/>
      <c r="C53" s="148"/>
      <c r="D53" s="148"/>
      <c r="E53" s="148"/>
      <c r="F53" s="148"/>
      <c r="G53" s="32"/>
      <c r="H53" s="32"/>
      <c r="I53" s="114"/>
    </row>
    <row r="54" spans="1:8" ht="12.75">
      <c r="A54" s="30"/>
      <c r="B54" s="30"/>
      <c r="C54" s="30"/>
      <c r="D54" s="30"/>
      <c r="E54" s="30"/>
      <c r="F54" s="30"/>
      <c r="G54" s="30"/>
      <c r="H54" s="30"/>
    </row>
    <row r="55" ht="12.75">
      <c r="F55" s="14" t="s">
        <v>38</v>
      </c>
    </row>
  </sheetData>
  <sheetProtection/>
  <mergeCells count="3">
    <mergeCell ref="C11:D11"/>
    <mergeCell ref="A52:F53"/>
    <mergeCell ref="B9:F9"/>
  </mergeCells>
  <printOptions horizontalCentered="1"/>
  <pageMargins left="1.03" right="0.25" top="0.45" bottom="0.5" header="0.17" footer="0.5"/>
  <pageSetup blackAndWhite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Normal="115"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48.421875" style="2" customWidth="1"/>
    <col min="2" max="2" width="7.421875" style="2" customWidth="1"/>
    <col min="3" max="3" width="13.28125" style="1" customWidth="1"/>
    <col min="4" max="4" width="2.00390625" style="2" customWidth="1"/>
    <col min="5" max="5" width="13.421875" style="2" customWidth="1"/>
    <col min="6" max="7" width="0" style="2" hidden="1" customWidth="1"/>
    <col min="8" max="8" width="8.421875" style="2" hidden="1" customWidth="1"/>
    <col min="9" max="13" width="0" style="2" hidden="1" customWidth="1"/>
    <col min="14" max="16384" width="9.140625" style="2" customWidth="1"/>
  </cols>
  <sheetData>
    <row r="1" spans="1:9" ht="16.5">
      <c r="A1" s="89" t="str">
        <f>SOCI!B2</f>
        <v>ENG KAH CORPORATION BERHAD</v>
      </c>
      <c r="G1" s="15"/>
      <c r="H1" s="15"/>
      <c r="I1" s="15"/>
    </row>
    <row r="2" spans="1:9" ht="16.5">
      <c r="A2" s="89" t="str">
        <f>SOCI!B3</f>
        <v>Company No. 435649-H</v>
      </c>
      <c r="G2" s="15"/>
      <c r="H2" s="15"/>
      <c r="I2" s="15"/>
    </row>
    <row r="3" spans="1:9" ht="16.5">
      <c r="A3" s="92"/>
      <c r="G3" s="15"/>
      <c r="H3" s="15"/>
      <c r="I3" s="15"/>
    </row>
    <row r="4" spans="1:9" ht="16.5">
      <c r="A4" s="93" t="s">
        <v>95</v>
      </c>
      <c r="G4" s="15"/>
      <c r="H4" s="15"/>
      <c r="I4" s="15"/>
    </row>
    <row r="5" spans="1:9" ht="16.5">
      <c r="A5" s="91" t="str">
        <f>SOCI!B6</f>
        <v>For the 9 months period ended 30 September 2012 - Unaudited</v>
      </c>
      <c r="G5" s="15"/>
      <c r="H5" s="15"/>
      <c r="I5" s="15"/>
    </row>
    <row r="6" spans="1:9" ht="12.75">
      <c r="A6" s="7"/>
      <c r="C6" s="2"/>
      <c r="G6" s="15"/>
      <c r="H6" s="15"/>
      <c r="I6" s="15"/>
    </row>
    <row r="7" spans="3:9" s="34" customFormat="1" ht="15">
      <c r="C7" s="38" t="str">
        <f>SOCI!H12</f>
        <v>30.9.12</v>
      </c>
      <c r="D7" s="35"/>
      <c r="E7" s="38" t="str">
        <f>SOCI!J12</f>
        <v>30.9.11</v>
      </c>
      <c r="F7" s="98"/>
      <c r="G7" s="98"/>
      <c r="H7" s="61"/>
      <c r="I7" s="61"/>
    </row>
    <row r="8" spans="3:9" s="34" customFormat="1" ht="15">
      <c r="C8" s="38" t="s">
        <v>0</v>
      </c>
      <c r="D8" s="35"/>
      <c r="E8" s="38" t="s">
        <v>0</v>
      </c>
      <c r="G8" s="61"/>
      <c r="H8" s="61"/>
      <c r="I8" s="61"/>
    </row>
    <row r="9" spans="3:9" s="34" customFormat="1" ht="12" customHeight="1">
      <c r="C9" s="40"/>
      <c r="E9" s="40"/>
      <c r="G9" s="61"/>
      <c r="H9" s="61"/>
      <c r="I9" s="61"/>
    </row>
    <row r="10" spans="1:9" s="34" customFormat="1" ht="15">
      <c r="A10" s="35" t="s">
        <v>20</v>
      </c>
      <c r="C10" s="63"/>
      <c r="E10" s="63"/>
      <c r="G10" s="61"/>
      <c r="H10" s="61"/>
      <c r="I10" s="65"/>
    </row>
    <row r="11" spans="1:9" s="34" customFormat="1" ht="15">
      <c r="A11" s="34" t="s">
        <v>7</v>
      </c>
      <c r="C11" s="80">
        <f>SOCI!H25</f>
        <v>12740</v>
      </c>
      <c r="D11" s="86"/>
      <c r="E11" s="80">
        <f>SOCI!J25</f>
        <v>13508</v>
      </c>
      <c r="G11" s="61"/>
      <c r="H11" s="61"/>
      <c r="I11" s="65"/>
    </row>
    <row r="12" spans="1:17" s="34" customFormat="1" ht="15">
      <c r="A12" s="34" t="s">
        <v>140</v>
      </c>
      <c r="C12" s="80"/>
      <c r="D12" s="86"/>
      <c r="E12" s="80"/>
      <c r="G12" s="61"/>
      <c r="H12" s="61"/>
      <c r="I12" s="65"/>
      <c r="Q12" s="86"/>
    </row>
    <row r="13" spans="1:9" s="34" customFormat="1" ht="15">
      <c r="A13" s="96" t="s">
        <v>141</v>
      </c>
      <c r="C13" s="63">
        <v>2060</v>
      </c>
      <c r="D13" s="86"/>
      <c r="E13" s="80">
        <f>2155-100-13+3+2</f>
        <v>2047</v>
      </c>
      <c r="G13" s="99"/>
      <c r="H13" s="65"/>
      <c r="I13" s="65"/>
    </row>
    <row r="14" spans="1:9" s="34" customFormat="1" ht="15">
      <c r="A14" s="96" t="s">
        <v>142</v>
      </c>
      <c r="C14" s="80">
        <v>0</v>
      </c>
      <c r="D14" s="86"/>
      <c r="E14" s="80">
        <v>100</v>
      </c>
      <c r="G14" s="99"/>
      <c r="H14" s="65"/>
      <c r="I14" s="65"/>
    </row>
    <row r="15" spans="1:9" s="34" customFormat="1" ht="15">
      <c r="A15" s="96" t="s">
        <v>143</v>
      </c>
      <c r="C15" s="80">
        <v>1</v>
      </c>
      <c r="D15" s="86"/>
      <c r="E15" s="80">
        <v>3</v>
      </c>
      <c r="G15" s="99"/>
      <c r="H15" s="65"/>
      <c r="I15" s="65"/>
    </row>
    <row r="16" spans="1:9" s="34" customFormat="1" ht="15">
      <c r="A16" s="96" t="s">
        <v>144</v>
      </c>
      <c r="C16" s="80">
        <v>-301</v>
      </c>
      <c r="D16" s="86"/>
      <c r="E16" s="80">
        <v>-266</v>
      </c>
      <c r="G16" s="99"/>
      <c r="H16" s="65"/>
      <c r="I16" s="65"/>
    </row>
    <row r="17" spans="1:9" s="34" customFormat="1" ht="15">
      <c r="A17" s="96" t="s">
        <v>145</v>
      </c>
      <c r="C17" s="80">
        <v>0</v>
      </c>
      <c r="D17" s="86"/>
      <c r="E17" s="80">
        <v>13</v>
      </c>
      <c r="G17" s="99"/>
      <c r="H17" s="65"/>
      <c r="I17" s="65"/>
    </row>
    <row r="18" spans="1:9" s="34" customFormat="1" ht="15">
      <c r="A18" s="96" t="s">
        <v>146</v>
      </c>
      <c r="C18" s="48">
        <v>0</v>
      </c>
      <c r="D18" s="86"/>
      <c r="E18" s="48">
        <f>-3-2</f>
        <v>-5</v>
      </c>
      <c r="G18" s="61"/>
      <c r="H18" s="65"/>
      <c r="I18" s="65"/>
    </row>
    <row r="19" spans="1:9" s="34" customFormat="1" ht="8.25" customHeight="1">
      <c r="A19" s="96"/>
      <c r="C19" s="43"/>
      <c r="D19" s="86"/>
      <c r="E19" s="43"/>
      <c r="G19" s="61"/>
      <c r="H19" s="65"/>
      <c r="I19" s="65"/>
    </row>
    <row r="20" spans="1:9" s="34" customFormat="1" ht="15">
      <c r="A20" s="34" t="s">
        <v>35</v>
      </c>
      <c r="C20" s="43">
        <f>SUM(C11:C18)</f>
        <v>14500</v>
      </c>
      <c r="D20" s="53"/>
      <c r="E20" s="43">
        <f>SUM(E11:E18)</f>
        <v>15400</v>
      </c>
      <c r="G20" s="61"/>
      <c r="H20" s="65"/>
      <c r="I20" s="65"/>
    </row>
    <row r="21" spans="1:14" s="34" customFormat="1" ht="15">
      <c r="A21" s="34" t="s">
        <v>117</v>
      </c>
      <c r="C21" s="43">
        <f>SOFP!E17-SOFP!C17</f>
        <v>1325</v>
      </c>
      <c r="D21" s="53"/>
      <c r="E21" s="43">
        <v>323</v>
      </c>
      <c r="G21" s="99"/>
      <c r="H21" s="65"/>
      <c r="I21" s="65"/>
      <c r="N21" s="86"/>
    </row>
    <row r="22" spans="1:14" s="34" customFormat="1" ht="15">
      <c r="A22" s="34" t="s">
        <v>118</v>
      </c>
      <c r="C22" s="80">
        <f>(SOFP!E18-SOFP!C18)+(SOFP!E19-SOFP!C19)-C14</f>
        <v>322</v>
      </c>
      <c r="D22" s="86"/>
      <c r="E22" s="80">
        <v>6227</v>
      </c>
      <c r="G22" s="61"/>
      <c r="H22" s="65"/>
      <c r="I22" s="65"/>
      <c r="N22" s="86"/>
    </row>
    <row r="23" spans="1:14" s="34" customFormat="1" ht="15">
      <c r="A23" s="34" t="s">
        <v>119</v>
      </c>
      <c r="C23" s="48">
        <f>(SOFP!C40-SOFP!E40)+(SOFP!C41-SOFP!E41)</f>
        <v>-5260</v>
      </c>
      <c r="D23" s="86"/>
      <c r="E23" s="48">
        <v>-6045</v>
      </c>
      <c r="G23" s="61"/>
      <c r="H23" s="65"/>
      <c r="I23" s="65"/>
      <c r="N23" s="86"/>
    </row>
    <row r="24" spans="3:9" s="34" customFormat="1" ht="7.5" customHeight="1">
      <c r="C24" s="43"/>
      <c r="D24" s="86"/>
      <c r="E24" s="43"/>
      <c r="G24" s="61"/>
      <c r="H24" s="65"/>
      <c r="I24" s="65"/>
    </row>
    <row r="25" spans="1:9" s="34" customFormat="1" ht="15">
      <c r="A25" s="34" t="s">
        <v>147</v>
      </c>
      <c r="C25" s="80">
        <f>SUM(C20:C23)</f>
        <v>10887</v>
      </c>
      <c r="D25" s="86"/>
      <c r="E25" s="80">
        <f>SUM(E20:E23)</f>
        <v>15905</v>
      </c>
      <c r="G25" s="61"/>
      <c r="H25" s="65"/>
      <c r="I25" s="65"/>
    </row>
    <row r="26" spans="1:9" s="34" customFormat="1" ht="15">
      <c r="A26" s="34" t="s">
        <v>21</v>
      </c>
      <c r="C26" s="80">
        <f>SOCI!H23</f>
        <v>-1</v>
      </c>
      <c r="D26" s="86"/>
      <c r="E26" s="80">
        <v>-3</v>
      </c>
      <c r="G26" s="61"/>
      <c r="H26" s="65"/>
      <c r="I26" s="65"/>
    </row>
    <row r="27" spans="1:14" s="34" customFormat="1" ht="15">
      <c r="A27" s="34" t="s">
        <v>58</v>
      </c>
      <c r="C27" s="48">
        <f>(SOFP!E20-SOFP!C20)+(SOFP!C36-SOFP!E36)+SOCI!H27</f>
        <v>-3545</v>
      </c>
      <c r="D27" s="86"/>
      <c r="E27" s="48">
        <v>-2037</v>
      </c>
      <c r="F27" s="100"/>
      <c r="G27" s="101"/>
      <c r="H27" s="65"/>
      <c r="I27" s="65">
        <f>SOFP!E20</f>
        <v>2455</v>
      </c>
      <c r="L27" s="34">
        <f>SOCI!H27</f>
        <v>-2506</v>
      </c>
      <c r="N27" s="86"/>
    </row>
    <row r="28" spans="1:9" s="34" customFormat="1" ht="15" hidden="1">
      <c r="A28" s="34" t="s">
        <v>85</v>
      </c>
      <c r="C28" s="84">
        <v>0</v>
      </c>
      <c r="D28" s="86"/>
      <c r="E28" s="48">
        <v>0</v>
      </c>
      <c r="F28" s="100"/>
      <c r="G28" s="101"/>
      <c r="H28" s="65"/>
      <c r="I28" s="65"/>
    </row>
    <row r="29" spans="3:12" s="34" customFormat="1" ht="7.5" customHeight="1">
      <c r="C29" s="43"/>
      <c r="D29" s="86"/>
      <c r="E29" s="43"/>
      <c r="G29" s="101"/>
      <c r="H29" s="65"/>
      <c r="I29" s="65">
        <f>-C27</f>
        <v>3545</v>
      </c>
      <c r="L29" s="100">
        <f>SOFP!C36-SOFP!E36</f>
        <v>-203</v>
      </c>
    </row>
    <row r="30" spans="1:12" s="34" customFormat="1" ht="15">
      <c r="A30" s="34" t="s">
        <v>99</v>
      </c>
      <c r="C30" s="80">
        <f>SUM(C25:C28)</f>
        <v>7341</v>
      </c>
      <c r="D30" s="86"/>
      <c r="E30" s="80">
        <f>SUM(E25:E28)</f>
        <v>13865</v>
      </c>
      <c r="F30" s="64"/>
      <c r="G30" s="61"/>
      <c r="H30" s="65"/>
      <c r="I30" s="65">
        <f>-L30</f>
        <v>-2303</v>
      </c>
      <c r="L30" s="100">
        <f>L29-L27</f>
        <v>2303</v>
      </c>
    </row>
    <row r="31" spans="3:11" s="34" customFormat="1" ht="9.75" customHeight="1">
      <c r="C31" s="80"/>
      <c r="D31" s="86"/>
      <c r="E31" s="80"/>
      <c r="F31" s="63"/>
      <c r="G31" s="59"/>
      <c r="H31" s="61"/>
      <c r="I31" s="65">
        <f>SUM(I27:I30)</f>
        <v>3697</v>
      </c>
      <c r="J31" s="100">
        <f>SOFP!C20</f>
        <v>3291</v>
      </c>
      <c r="K31" s="64">
        <f>I31-J31</f>
        <v>406</v>
      </c>
    </row>
    <row r="32" spans="1:9" s="34" customFormat="1" ht="15">
      <c r="A32" s="35" t="s">
        <v>22</v>
      </c>
      <c r="C32" s="80"/>
      <c r="D32" s="86"/>
      <c r="E32" s="80"/>
      <c r="F32" s="63"/>
      <c r="G32" s="61"/>
      <c r="H32" s="61"/>
      <c r="I32" s="65"/>
    </row>
    <row r="33" spans="1:9" s="34" customFormat="1" ht="15">
      <c r="A33" s="34" t="s">
        <v>34</v>
      </c>
      <c r="C33" s="118">
        <f>-C16</f>
        <v>301</v>
      </c>
      <c r="D33" s="53"/>
      <c r="E33" s="118">
        <v>266</v>
      </c>
      <c r="F33" s="63"/>
      <c r="G33" s="61"/>
      <c r="H33" s="61"/>
      <c r="I33" s="65"/>
    </row>
    <row r="34" spans="1:9" s="34" customFormat="1" ht="15">
      <c r="A34" s="34" t="s">
        <v>89</v>
      </c>
      <c r="C34" s="119">
        <v>0</v>
      </c>
      <c r="D34" s="53"/>
      <c r="E34" s="119">
        <v>3</v>
      </c>
      <c r="F34" s="63"/>
      <c r="G34" s="61"/>
      <c r="H34" s="61"/>
      <c r="I34" s="65"/>
    </row>
    <row r="35" spans="1:9" s="34" customFormat="1" ht="15">
      <c r="A35" s="34" t="s">
        <v>8</v>
      </c>
      <c r="C35" s="120">
        <v>-572</v>
      </c>
      <c r="D35" s="53"/>
      <c r="E35" s="120">
        <v>-1060</v>
      </c>
      <c r="F35" s="63"/>
      <c r="G35" s="61"/>
      <c r="H35" s="61"/>
      <c r="I35" s="65"/>
    </row>
    <row r="36" spans="1:9" s="34" customFormat="1" ht="15">
      <c r="A36" s="34" t="s">
        <v>88</v>
      </c>
      <c r="C36" s="43">
        <f>SUM(C33:C35)</f>
        <v>-271</v>
      </c>
      <c r="D36" s="53"/>
      <c r="E36" s="43">
        <f>SUM(E33:E35)</f>
        <v>-791</v>
      </c>
      <c r="F36" s="63"/>
      <c r="G36" s="61"/>
      <c r="H36" s="61"/>
      <c r="I36" s="65"/>
    </row>
    <row r="37" spans="3:9" s="34" customFormat="1" ht="9.75" customHeight="1">
      <c r="C37" s="80"/>
      <c r="D37" s="86"/>
      <c r="E37" s="86"/>
      <c r="F37" s="63"/>
      <c r="G37" s="59"/>
      <c r="H37" s="61"/>
      <c r="I37" s="65"/>
    </row>
    <row r="38" spans="1:9" s="34" customFormat="1" ht="15">
      <c r="A38" s="35" t="s">
        <v>23</v>
      </c>
      <c r="C38" s="43"/>
      <c r="D38" s="86"/>
      <c r="E38" s="86"/>
      <c r="F38" s="63"/>
      <c r="G38" s="61"/>
      <c r="H38" s="61"/>
      <c r="I38" s="65"/>
    </row>
    <row r="39" spans="1:9" s="34" customFormat="1" ht="15">
      <c r="A39" s="34" t="s">
        <v>96</v>
      </c>
      <c r="C39" s="121">
        <f>SOFP!C43-SOFP!E43+EQUITY!E22</f>
        <v>-10819</v>
      </c>
      <c r="D39" s="80"/>
      <c r="E39" s="122">
        <v>-10048</v>
      </c>
      <c r="F39" s="63"/>
      <c r="G39" s="57"/>
      <c r="H39" s="61"/>
      <c r="I39" s="65"/>
    </row>
    <row r="40" spans="1:9" s="34" customFormat="1" ht="15">
      <c r="A40" s="34" t="s">
        <v>152</v>
      </c>
      <c r="C40" s="142">
        <f>EQUITY!C30</f>
        <v>-206</v>
      </c>
      <c r="D40" s="80"/>
      <c r="E40" s="143">
        <v>0</v>
      </c>
      <c r="F40" s="63"/>
      <c r="G40" s="57"/>
      <c r="H40" s="61"/>
      <c r="I40" s="65"/>
    </row>
    <row r="41" spans="1:14" s="34" customFormat="1" ht="15">
      <c r="A41" s="34" t="s">
        <v>90</v>
      </c>
      <c r="C41" s="119">
        <f>(SOFP!C35-SOFP!E35)+(SOFP!C42-SOFP!E42)</f>
        <v>-41</v>
      </c>
      <c r="D41" s="80"/>
      <c r="E41" s="119">
        <v>-38</v>
      </c>
      <c r="F41" s="63"/>
      <c r="G41" s="61"/>
      <c r="H41" s="61"/>
      <c r="I41" s="65"/>
      <c r="N41" s="86"/>
    </row>
    <row r="42" spans="1:14" s="34" customFormat="1" ht="15">
      <c r="A42" s="34" t="s">
        <v>153</v>
      </c>
      <c r="C42" s="119">
        <f>EQUITY!C25</f>
        <v>1859</v>
      </c>
      <c r="D42" s="80"/>
      <c r="E42" s="143">
        <v>0</v>
      </c>
      <c r="F42" s="63"/>
      <c r="G42" s="61"/>
      <c r="H42" s="61"/>
      <c r="I42" s="65"/>
      <c r="N42" s="86"/>
    </row>
    <row r="43" spans="1:14" s="34" customFormat="1" ht="15">
      <c r="A43" s="34" t="s">
        <v>154</v>
      </c>
      <c r="C43" s="120">
        <f>EQUITY!B25</f>
        <v>1371</v>
      </c>
      <c r="D43" s="80"/>
      <c r="E43" s="120">
        <v>0</v>
      </c>
      <c r="F43" s="63"/>
      <c r="G43" s="61"/>
      <c r="H43" s="61"/>
      <c r="I43" s="65"/>
      <c r="N43" s="86"/>
    </row>
    <row r="44" spans="1:9" s="34" customFormat="1" ht="15">
      <c r="A44" s="34" t="s">
        <v>80</v>
      </c>
      <c r="C44" s="48">
        <f>SUM(C39:C43)</f>
        <v>-7836</v>
      </c>
      <c r="D44" s="86"/>
      <c r="E44" s="48">
        <f>SUM(E39:M43)</f>
        <v>-10086</v>
      </c>
      <c r="F44" s="63"/>
      <c r="G44" s="61"/>
      <c r="H44" s="61"/>
      <c r="I44" s="65"/>
    </row>
    <row r="45" spans="3:9" s="34" customFormat="1" ht="7.5" customHeight="1">
      <c r="C45" s="80"/>
      <c r="D45" s="86"/>
      <c r="E45" s="43"/>
      <c r="F45" s="63"/>
      <c r="G45" s="61"/>
      <c r="H45" s="61"/>
      <c r="I45" s="65"/>
    </row>
    <row r="46" spans="1:9" s="34" customFormat="1" ht="15">
      <c r="A46" s="34" t="s">
        <v>155</v>
      </c>
      <c r="C46" s="80">
        <f>C44+C36+C30</f>
        <v>-766</v>
      </c>
      <c r="D46" s="86"/>
      <c r="E46" s="80">
        <f>E44+E36+E30</f>
        <v>2988</v>
      </c>
      <c r="F46" s="63"/>
      <c r="G46" s="61"/>
      <c r="H46" s="61"/>
      <c r="I46" s="102"/>
    </row>
    <row r="47" spans="3:9" s="34" customFormat="1" ht="9.75" customHeight="1">
      <c r="C47" s="80"/>
      <c r="D47" s="86"/>
      <c r="E47" s="43"/>
      <c r="F47" s="63"/>
      <c r="G47" s="61"/>
      <c r="H47" s="61"/>
      <c r="I47" s="65"/>
    </row>
    <row r="48" spans="1:9" s="34" customFormat="1" ht="15">
      <c r="A48" s="34" t="s">
        <v>44</v>
      </c>
      <c r="C48" s="54">
        <v>0</v>
      </c>
      <c r="D48" s="86"/>
      <c r="E48" s="43">
        <v>0</v>
      </c>
      <c r="F48" s="63"/>
      <c r="G48" s="61"/>
      <c r="H48" s="61"/>
      <c r="I48" s="65"/>
    </row>
    <row r="49" spans="3:9" s="34" customFormat="1" ht="10.5" customHeight="1">
      <c r="C49" s="80"/>
      <c r="D49" s="86"/>
      <c r="E49" s="80"/>
      <c r="F49" s="63"/>
      <c r="G49" s="61"/>
      <c r="H49" s="61"/>
      <c r="I49" s="102"/>
    </row>
    <row r="50" spans="1:9" s="34" customFormat="1" ht="15">
      <c r="A50" s="35" t="s">
        <v>24</v>
      </c>
      <c r="C50" s="41">
        <f>SOFP!E21</f>
        <v>16080</v>
      </c>
      <c r="D50" s="86"/>
      <c r="E50" s="41">
        <v>12742</v>
      </c>
      <c r="F50" s="63"/>
      <c r="G50" s="61"/>
      <c r="H50" s="61"/>
      <c r="I50" s="65"/>
    </row>
    <row r="51" spans="1:9" s="34" customFormat="1" ht="8.25" customHeight="1">
      <c r="A51" s="35"/>
      <c r="C51" s="47"/>
      <c r="D51" s="53"/>
      <c r="E51" s="47"/>
      <c r="F51" s="63"/>
      <c r="I51" s="63"/>
    </row>
    <row r="52" spans="1:15" s="34" customFormat="1" ht="15.75" thickBot="1">
      <c r="A52" s="35" t="s">
        <v>25</v>
      </c>
      <c r="C52" s="50">
        <f>SUM(C46:C50)</f>
        <v>15314</v>
      </c>
      <c r="D52" s="86"/>
      <c r="E52" s="51">
        <f>SUM(E46:E50)</f>
        <v>15730</v>
      </c>
      <c r="F52" s="63">
        <f>C52-SOFP!C21</f>
        <v>0</v>
      </c>
      <c r="G52" s="63"/>
      <c r="H52" s="64"/>
      <c r="I52" s="63"/>
      <c r="O52" s="86">
        <f>C52-SOFP!C21</f>
        <v>0</v>
      </c>
    </row>
    <row r="53" spans="3:6" s="34" customFormat="1" ht="20.25" customHeight="1" thickTop="1">
      <c r="C53" s="63"/>
      <c r="F53" s="63"/>
    </row>
    <row r="54" spans="1:8" ht="12.75" customHeight="1">
      <c r="A54" s="148" t="s">
        <v>130</v>
      </c>
      <c r="B54" s="148"/>
      <c r="C54" s="148"/>
      <c r="D54" s="148"/>
      <c r="E54" s="148"/>
      <c r="F54" s="148"/>
      <c r="G54" s="33"/>
      <c r="H54" s="33"/>
    </row>
    <row r="55" spans="1:8" ht="15" customHeight="1">
      <c r="A55" s="148"/>
      <c r="B55" s="148"/>
      <c r="C55" s="148"/>
      <c r="D55" s="148"/>
      <c r="E55" s="148"/>
      <c r="F55" s="148"/>
      <c r="H55" s="3"/>
    </row>
    <row r="56" spans="1:8" ht="9.75" customHeight="1">
      <c r="A56" s="30"/>
      <c r="B56" s="30"/>
      <c r="C56" s="30"/>
      <c r="D56" s="30"/>
      <c r="E56" s="30"/>
      <c r="F56" s="30"/>
      <c r="H56" s="3"/>
    </row>
    <row r="57" ht="12.75">
      <c r="E57" s="28" t="s">
        <v>39</v>
      </c>
    </row>
  </sheetData>
  <sheetProtection/>
  <mergeCells count="1">
    <mergeCell ref="A54:F55"/>
  </mergeCells>
  <printOptions/>
  <pageMargins left="1.5" right="0.5" top="0.5" bottom="0.5" header="0.25" footer="0.5"/>
  <pageSetup blackAndWhite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64</v>
      </c>
      <c r="B1" t="s">
        <v>65</v>
      </c>
    </row>
    <row r="2" spans="1:2" ht="12.75">
      <c r="A2" t="s">
        <v>66</v>
      </c>
      <c r="B2" t="s">
        <v>67</v>
      </c>
    </row>
    <row r="3" spans="1:2" ht="12.75">
      <c r="A3" t="s">
        <v>68</v>
      </c>
      <c r="B3" t="s">
        <v>69</v>
      </c>
    </row>
    <row r="4" spans="1:2" ht="12.75">
      <c r="A4" t="s">
        <v>70</v>
      </c>
      <c r="B4" t="s">
        <v>71</v>
      </c>
    </row>
    <row r="5" spans="1:2" ht="12.75">
      <c r="A5" t="s">
        <v>72</v>
      </c>
      <c r="B5" t="s">
        <v>73</v>
      </c>
    </row>
    <row r="6" spans="1:2" ht="12.75">
      <c r="A6" t="s">
        <v>74</v>
      </c>
      <c r="B6" t="s">
        <v>75</v>
      </c>
    </row>
    <row r="7" spans="1:2" ht="12.75">
      <c r="A7" t="s">
        <v>76</v>
      </c>
      <c r="B7" t="s">
        <v>77</v>
      </c>
    </row>
    <row r="8" spans="1:2" ht="12.75">
      <c r="A8" t="s">
        <v>78</v>
      </c>
      <c r="B8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enet corporate services sdn bhd</Manager>
  <Company>ENG KAH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RESULTS</dc:title>
  <dc:subject/>
  <dc:creator>ENG KAH CORPORATION BERHAD</dc:creator>
  <cp:keywords/>
  <dc:description/>
  <cp:lastModifiedBy>User</cp:lastModifiedBy>
  <cp:lastPrinted>2012-11-18T18:29:53Z</cp:lastPrinted>
  <dcterms:created xsi:type="dcterms:W3CDTF">2003-11-01T13:04:36Z</dcterms:created>
  <dcterms:modified xsi:type="dcterms:W3CDTF">2012-11-19T08:18:57Z</dcterms:modified>
  <cp:category/>
  <cp:version/>
  <cp:contentType/>
  <cp:contentStatus/>
</cp:coreProperties>
</file>